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4EC936BA-111F-4CB2-B1E5-69C423E1C23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2576" i="2" l="1"/>
  <c r="AM8309" i="2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G8702" i="2" s="1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B8114" i="2" l="1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V8702" i="2" s="1"/>
  <c r="BV8704" i="2" s="1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Q8702" i="2" s="1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L8702" i="2" s="1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B8702" i="2" s="1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W8702" i="2" s="1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R8702" i="2" s="1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M8702" i="2" s="1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H8702" i="2" s="1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C8702" i="2" s="1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X8702" i="2" s="1"/>
  <c r="W8662" i="2"/>
  <c r="S8663" i="2"/>
  <c r="S8662" i="2"/>
  <c r="M8662" i="2" s="1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S6512" i="2" l="1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M42" i="2" s="1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X8701" i="2" s="1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M8154" i="2" l="1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M8702" i="2" s="1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S8702" i="2" l="1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<sst xmlns="http://schemas.openxmlformats.org/spreadsheetml/2006/main" count="74503" uniqueCount="1362">
  <si>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</si>
  <si>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</si>
  <si>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</si>
  <si>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</si>
  <si>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</si>
  <si>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</si>
  <si>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</si>
  <si>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</si>
  <si>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</si>
  <si>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</si>
  <si>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</si>
  <si>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</si>
  <si>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</si>
  <si>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</si>
  <si>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</si>
  <si>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</si>
  <si>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</si>
  <si>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</si>
  <si>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</si>
  <si>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</si>
  <si>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</si>
  <si>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</si>
  <si>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</si>
  <si>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</si>
  <si>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</si>
  <si>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</si>
  <si>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</si>
  <si>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</si>
  <si>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</si>
  <si>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</si>
  <si>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</si>
  <si>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</si>
  <si>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</si>
  <si>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</si>
  <si>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</si>
  <si>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</si>
  <si>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</si>
  <si>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</si>
  <si>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</si>
  <si>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</si>
  <si>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</si>
  <si>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</si>
  <si>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</si>
  <si>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</si>
  <si>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</si>
  <si>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</si>
  <si>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</si>
  <si>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</si>
  <si>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</si>
  <si>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</si>
  <si>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</si>
  <si>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</si>
  <si>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</si>
  <si>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</si>
  <si>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</si>
  <si>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</si>
  <si>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</si>
  <si>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</si>
  <si>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</si>
  <si>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</si>
  <si>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</si>
  <si>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</si>
  <si>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</si>
  <si>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</si>
  <si>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</si>
  <si>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</si>
  <si>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</si>
  <si>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</si>
  <si>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</si>
  <si>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</si>
  <si>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</si>
  <si>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</si>
  <si>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</si>
  <si>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</si>
  <si>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</si>
  <si>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</si>
  <si>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</si>
  <si>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</si>
  <si>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</si>
  <si>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</si>
  <si>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</si>
  <si>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</si>
  <si>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</si>
  <si>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</si>
  <si>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</si>
  <si>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</si>
  <si>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</si>
  <si>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</si>
  <si>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</si>
  <si>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</si>
  <si>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</si>
  <si>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</si>
  <si>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</si>
  <si>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</si>
  <si>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</si>
  <si>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</si>
  <si>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</si>
  <si>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</si>
  <si>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</si>
  <si>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</si>
  <si>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</si>
  <si>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</si>
  <si>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</si>
  <si>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</si>
  <si>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</si>
  <si>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</si>
  <si>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</si>
  <si>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</si>
  <si>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</si>
  <si>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</si>
  <si>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</si>
  <si>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</si>
  <si>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</si>
  <si>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</si>
  <si>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</si>
  <si>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</si>
  <si>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</si>
  <si>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</si>
  <si>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</si>
  <si>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</si>
  <si>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</si>
  <si>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</si>
  <si>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</si>
  <si>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</si>
  <si>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</si>
  <si>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</si>
  <si>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</si>
  <si>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</si>
  <si>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</si>
  <si>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</si>
  <si>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</si>
  <si>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</si>
  <si>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</si>
  <si>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</si>
  <si>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</si>
  <si>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</si>
  <si>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</si>
  <si>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</si>
  <si>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</si>
  <si>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</si>
  <si>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</si>
  <si>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</si>
  <si>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</si>
  <si>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</si>
  <si>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</si>
  <si>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</si>
  <si>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</si>
  <si>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</si>
  <si>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</si>
  <si>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</si>
  <si>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</si>
  <si>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</si>
  <si>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</si>
  <si>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</si>
  <si>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</si>
  <si>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</si>
  <si>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</si>
  <si>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</si>
  <si>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</si>
  <si>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</si>
  <si>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</si>
  <si>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</si>
  <si>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</si>
  <si>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</si>
  <si>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</si>
  <si>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</si>
  <si>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</si>
  <si>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</si>
  <si>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</si>
  <si>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</si>
  <si>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</si>
  <si>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</si>
  <si>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</si>
  <si>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</si>
  <si>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</si>
  <si>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</si>
  <si>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</si>
  <si>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</si>
  <si>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</si>
  <si>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</si>
  <si>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</si>
  <si>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</si>
  <si>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</si>
  <si>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</si>
  <si>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</si>
  <si>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</si>
  <si>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</si>
  <si>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</si>
  <si>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</si>
  <si>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</si>
  <si>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</si>
  <si>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</si>
  <si>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</si>
  <si>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</si>
  <si>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</si>
  <si>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</si>
  <si>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</si>
  <si>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</si>
  <si>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</si>
  <si>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</si>
  <si>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</si>
  <si>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</si>
  <si>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</si>
  <si>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</si>
  <si>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</si>
  <si>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</si>
  <si>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</si>
  <si>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</si>
  <si>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</si>
  <si>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</si>
  <si>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</si>
  <si>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</si>
  <si>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</si>
  <si>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</si>
  <si>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</si>
  <si>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</si>
  <si>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</si>
  <si>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</si>
  <si>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</si>
  <si>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</si>
  <si>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</si>
  <si>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</si>
  <si>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</si>
  <si>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</si>
  <si>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</si>
  <si>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</si>
  <si>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</si>
  <si>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</si>
  <si>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</si>
  <si>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</si>
  <si>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</si>
  <si>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</si>
  <si>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</si>
  <si>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</si>
  <si>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</si>
  <si>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</si>
  <si>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</si>
  <si>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</si>
  <si>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</si>
  <si>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</si>
  <si>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</si>
  <si>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</si>
  <si>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</si>
  <si>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</si>
  <si>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</si>
  <si>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</si>
  <si>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</si>
  <si>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</si>
  <si>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</si>
  <si>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</si>
  <si>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</si>
  <si>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</si>
  <si>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</si>
  <si>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</si>
  <si>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</si>
  <si>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</si>
  <si>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</si>
  <si>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</si>
  <si>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</si>
  <si>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</si>
  <si>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</si>
  <si>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</si>
  <si>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</si>
  <si>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</si>
  <si>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</si>
  <si>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</si>
  <si>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</si>
  <si>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</si>
  <si>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</si>
  <si>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</si>
  <si>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</si>
  <si>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</si>
  <si>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</si>
  <si>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</si>
  <si>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</si>
  <si>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</si>
  <si>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</si>
  <si>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</si>
  <si>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</si>
  <si>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</si>
  <si>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</si>
  <si>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</si>
  <si>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</si>
  <si>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</si>
  <si>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</si>
  <si>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</si>
  <si>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</si>
  <si>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</si>
  <si>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</si>
  <si>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</si>
  <si>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</si>
  <si>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</si>
  <si>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</si>
  <si>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</si>
  <si>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</si>
  <si>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</si>
  <si>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</si>
  <si>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</si>
  <si>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</si>
  <si>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</si>
  <si>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</si>
  <si>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</si>
  <si>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</si>
  <si>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</si>
  <si>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</si>
  <si>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</si>
  <si>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</si>
  <si>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</si>
  <si>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</si>
  <si>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</si>
  <si>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</si>
  <si>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</si>
  <si>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</si>
  <si>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</si>
  <si>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</si>
  <si>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</si>
  <si>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</si>
  <si>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</si>
  <si>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</si>
  <si>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</si>
  <si>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</si>
  <si>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</si>
  <si>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</si>
  <si>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</si>
  <si>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</si>
  <si>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</si>
  <si>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</si>
  <si>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</si>
  <si>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</si>
  <si>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</si>
  <si>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</si>
  <si>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</si>
  <si>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</si>
  <si>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</si>
  <si>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</si>
  <si>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</si>
  <si>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</si>
  <si>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</si>
  <si>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</si>
  <si>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</si>
  <si>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</si>
  <si>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</si>
  <si>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</si>
  <si>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</si>
  <si>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</si>
  <si>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</si>
  <si>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</si>
  <si>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</si>
  <si>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</si>
  <si>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</si>
  <si>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</si>
  <si>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</si>
  <si>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</si>
  <si>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</si>
  <si>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</si>
  <si>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</si>
  <si>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</si>
  <si>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</si>
  <si>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</si>
  <si>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</si>
  <si>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</si>
  <si>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</si>
  <si>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</si>
  <si>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</si>
  <si>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</si>
  <si>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</si>
  <si>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</si>
  <si>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</si>
  <si>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</si>
  <si>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</si>
  <si>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</si>
  <si>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</si>
  <si>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</si>
  <si>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</si>
  <si>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</si>
  <si>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</si>
  <si>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</si>
  <si>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</si>
  <si>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</si>
  <si>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</si>
  <si>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</si>
  <si>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</si>
  <si>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</si>
  <si>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</si>
  <si>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</si>
  <si>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</si>
  <si>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</si>
  <si>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</si>
  <si>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</si>
  <si>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</si>
  <si>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</si>
  <si>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</si>
  <si>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</si>
  <si>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</si>
  <si>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</si>
  <si>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</si>
  <si>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</si>
  <si>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</si>
  <si>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</si>
  <si>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</si>
  <si>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</si>
  <si>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</si>
  <si>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</si>
  <si>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</si>
  <si>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</si>
  <si>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</si>
  <si>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</si>
  <si>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</si>
  <si>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</si>
  <si>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</si>
  <si>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</si>
  <si>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</si>
  <si>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</si>
  <si>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</si>
  <si>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</si>
  <si>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</si>
  <si>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</si>
  <si>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</si>
  <si>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</si>
  <si>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</si>
  <si>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</si>
  <si>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</si>
  <si>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</si>
  <si>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</si>
  <si>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</si>
  <si>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</si>
  <si>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</si>
  <si>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</si>
  <si>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</si>
  <si>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</si>
  <si>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</si>
  <si>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</si>
  <si>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</si>
  <si>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</si>
  <si>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</si>
  <si>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</si>
  <si>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</si>
  <si>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</si>
  <si>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</si>
  <si>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</si>
  <si>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</si>
  <si>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</si>
  <si>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</si>
  <si>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</si>
  <si>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</si>
  <si>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</si>
  <si>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</si>
  <si>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</si>
  <si>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</si>
  <si>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</si>
  <si>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</si>
  <si>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</si>
  <si>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</si>
  <si>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</si>
  <si>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</si>
  <si>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</si>
  <si>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</si>
  <si>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</si>
  <si>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</si>
  <si>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</si>
  <si>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</si>
  <si>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</si>
  <si>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</si>
  <si>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</si>
  <si>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</si>
  <si>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</si>
  <si>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</si>
  <si>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</si>
  <si>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</si>
  <si>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</si>
  <si>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</si>
  <si>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</si>
  <si>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</si>
  <si>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</si>
  <si>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</si>
  <si>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</si>
  <si>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</si>
  <si>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</si>
  <si>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</si>
  <si>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</si>
  <si>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</si>
  <si>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</si>
  <si>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</si>
  <si>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</si>
  <si>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</si>
  <si>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</si>
  <si>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</si>
  <si>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</si>
  <si>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</si>
  <si>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</si>
  <si>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</si>
  <si>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</si>
  <si>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</si>
  <si>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</si>
  <si>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</si>
  <si>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</si>
  <si>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</si>
  <si>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</si>
  <si>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</si>
  <si>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</si>
  <si>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</si>
  <si>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</si>
  <si>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</si>
  <si>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</si>
  <si>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</si>
  <si>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</si>
  <si>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</si>
  <si>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</si>
  <si>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</si>
  <si>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</si>
  <si>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</si>
  <si>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</si>
  <si>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</si>
  <si>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</si>
  <si>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</si>
  <si>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</si>
  <si>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</si>
  <si>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</si>
  <si>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</si>
  <si>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</si>
  <si>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</si>
  <si>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</si>
  <si>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</si>
  <si>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</si>
  <si>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</si>
  <si>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</si>
  <si>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</si>
  <si>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</si>
  <si>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</si>
  <si>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</si>
  <si>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</si>
  <si>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</si>
  <si>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</si>
  <si>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</si>
  <si>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</si>
  <si>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</si>
  <si>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</si>
  <si>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</si>
  <si>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</si>
  <si>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</si>
  <si>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</si>
  <si>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</si>
  <si>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</si>
  <si>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</si>
  <si>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</si>
  <si>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</si>
  <si>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</si>
  <si>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</si>
  <si>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</si>
  <si>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</si>
  <si>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</si>
  <si>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</si>
  <si>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</si>
  <si>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</si>
  <si>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</si>
  <si>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</si>
  <si>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</si>
  <si>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</si>
  <si>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</si>
  <si>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</si>
  <si>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</si>
  <si>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</si>
  <si>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</si>
  <si>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</si>
  <si>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</si>
  <si>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</si>
  <si>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</si>
  <si>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</si>
  <si>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</si>
  <si>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</si>
  <si>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</si>
  <si>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</si>
  <si>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</si>
  <si>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</si>
  <si>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</si>
  <si>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</si>
  <si>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</si>
  <si>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</si>
  <si>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</si>
  <si>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</si>
  <si>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</si>
  <si>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</si>
  <si>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</si>
  <si>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</si>
  <si>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</si>
  <si>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</si>
  <si>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</si>
  <si>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</si>
  <si>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</si>
  <si>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</si>
  <si>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</si>
  <si>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</si>
  <si>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</si>
  <si>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</si>
  <si>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</si>
  <si>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</si>
  <si>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</si>
  <si>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</si>
  <si>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</si>
  <si>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</si>
  <si>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</si>
  <si>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</si>
  <si>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</si>
  <si>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</si>
  <si>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</si>
  <si>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</si>
  <si>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</si>
  <si>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</si>
  <si>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</si>
  <si>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</si>
  <si>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</si>
  <si>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</si>
  <si>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</si>
  <si>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</si>
  <si>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</si>
  <si>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</si>
  <si>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</si>
  <si>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</si>
  <si>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</si>
  <si>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</si>
  <si>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</si>
  <si>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</si>
  <si>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</si>
  <si>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</si>
  <si>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</si>
  <si>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</si>
  <si>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</si>
  <si>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</si>
  <si>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</si>
  <si>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</si>
  <si>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</si>
  <si>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</si>
  <si>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</si>
  <si>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</si>
  <si>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</si>
  <si>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</si>
  <si>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</si>
  <si>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</si>
  <si>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</si>
  <si>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</si>
  <si>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</si>
  <si>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</si>
  <si>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</si>
  <si>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</si>
  <si>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</si>
  <si>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</si>
  <si>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</si>
  <si>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</si>
  <si>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</si>
  <si>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</si>
  <si>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</si>
  <si>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</si>
  <si>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</si>
  <si>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</si>
  <si>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</si>
  <si>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</si>
  <si>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</si>
  <si>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</si>
  <si>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</si>
  <si>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</si>
  <si>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</si>
  <si>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</si>
  <si>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</si>
  <si>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</si>
  <si>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</si>
  <si>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</si>
  <si>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</si>
  <si>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</si>
  <si>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</si>
  <si>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</si>
  <si>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</si>
  <si>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</si>
  <si>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</si>
  <si>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</si>
  <si>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</si>
  <si>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</si>
  <si>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</si>
  <si>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</si>
  <si>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</si>
  <si>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</si>
  <si>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</si>
  <si>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</si>
  <si>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</si>
  <si>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</si>
  <si>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</si>
  <si>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</si>
  <si>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</si>
  <si>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</si>
  <si>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</si>
  <si>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</si>
  <si>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</si>
  <si>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</si>
  <si>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</si>
  <si>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</si>
  <si>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</si>
  <si>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</si>
  <si>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</si>
  <si>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</si>
  <si>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</si>
  <si>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</si>
  <si>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</si>
  <si>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</si>
  <si>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</si>
  <si>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</si>
  <si>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</si>
  <si>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</si>
  <si>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</si>
  <si>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</si>
  <si>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</si>
  <si>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</si>
  <si>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</si>
  <si>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</si>
  <si>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</si>
  <si>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</si>
  <si>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</si>
  <si>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</si>
  <si>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</si>
  <si>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</si>
  <si>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</si>
  <si>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</si>
  <si>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</si>
  <si>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</si>
  <si>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</si>
  <si>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</si>
  <si>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</si>
  <si>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</si>
  <si>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</si>
  <si>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</si>
  <si>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</si>
  <si>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</si>
  <si>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</si>
  <si>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</si>
  <si>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</si>
  <si>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</si>
  <si>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</si>
  <si>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</si>
  <si>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</si>
  <si>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</si>
  <si>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</si>
  <si>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</si>
  <si>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</si>
  <si>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</si>
  <si>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</si>
  <si>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</si>
  <si>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</si>
  <si>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</si>
  <si>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</si>
  <si>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</si>
  <si>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</si>
  <si>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</si>
  <si>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</si>
  <si>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</si>
  <si>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</si>
  <si>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</si>
  <si>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</si>
  <si>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</si>
  <si>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</si>
  <si>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</si>
  <si>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</si>
  <si>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</si>
  <si>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</si>
  <si>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</si>
  <si>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</si>
  <si>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</si>
  <si>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</si>
  <si>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</si>
  <si>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</si>
  <si>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</si>
  <si>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</si>
  <si>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</si>
  <si>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</si>
  <si>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</si>
  <si>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</si>
  <si>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</si>
  <si>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</si>
  <si>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</si>
  <si>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</si>
  <si>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</si>
  <si>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</si>
  <si>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</si>
  <si>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</si>
  <si>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</si>
  <si>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</si>
  <si>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</si>
  <si>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</si>
  <si>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</si>
  <si>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</si>
  <si>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</si>
  <si>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</si>
  <si>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</si>
  <si>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</si>
  <si>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</si>
  <si>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</si>
  <si>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</si>
  <si>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</si>
  <si>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</si>
  <si>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</si>
  <si>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</si>
  <si>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</si>
  <si>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</si>
  <si>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</si>
  <si>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</si>
  <si>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</si>
  <si>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</si>
  <si>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</si>
  <si>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</si>
  <si>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</si>
  <si>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</si>
  <si>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</si>
  <si>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</si>
  <si>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</si>
  <si>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</si>
  <si>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</si>
  <si>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</si>
  <si>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</si>
  <si>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</si>
  <si>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</si>
  <si>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</si>
  <si>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</si>
  <si>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</si>
  <si>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</si>
  <si>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</si>
  <si>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</si>
  <si>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</si>
  <si>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</si>
  <si>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</si>
  <si>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</si>
  <si>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</si>
  <si>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</si>
  <si>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</si>
  <si>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</si>
  <si>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</si>
  <si>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</si>
  <si>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</si>
  <si>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</si>
  <si>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</si>
  <si>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</si>
  <si>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</si>
  <si>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</si>
  <si>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</si>
  <si>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</si>
  <si>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</si>
  <si>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</si>
  <si>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</si>
  <si>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</si>
  <si>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</si>
  <si>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</si>
  <si>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</si>
  <si>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</si>
  <si>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</si>
  <si>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</si>
  <si>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</si>
  <si>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</si>
  <si>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</si>
  <si>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</si>
  <si>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</si>
  <si>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</si>
  <si>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</si>
  <si>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</si>
  <si>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</si>
  <si>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</si>
  <si>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</si>
  <si>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</si>
  <si>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</si>
  <si>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</si>
  <si>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</si>
  <si>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</si>
  <si>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</si>
  <si>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</si>
  <si>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</si>
  <si>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</si>
  <si>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</si>
  <si>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</si>
  <si>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</si>
  <si>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</si>
  <si>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</si>
  <si>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</si>
  <si>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</si>
  <si>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</si>
  <si>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</si>
  <si>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</si>
  <si>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</si>
  <si>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</si>
  <si>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</si>
  <si>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</si>
  <si>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</si>
  <si>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</si>
  <si>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</si>
  <si>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</si>
  <si>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</si>
  <si>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</si>
  <si>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</si>
  <si>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</si>
  <si>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</si>
  <si>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</si>
  <si>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</si>
  <si>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</si>
  <si>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</si>
  <si>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</si>
  <si>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</si>
  <si>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</si>
  <si>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</si>
  <si>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</si>
  <si>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</si>
  <si>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</si>
  <si>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</si>
  <si>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</si>
  <si>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</si>
  <si>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</si>
  <si>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</si>
  <si>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</si>
  <si>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</si>
  <si>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</si>
  <si>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</si>
  <si>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</si>
  <si>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</si>
  <si>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</si>
  <si>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</si>
  <si>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</si>
  <si>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</si>
  <si>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</si>
  <si>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</si>
  <si>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</si>
  <si>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</si>
  <si>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</si>
  <si>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</si>
  <si>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</si>
  <si>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</si>
  <si>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</si>
  <si>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</si>
  <si>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</si>
  <si>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</si>
  <si>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</si>
  <si>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</si>
  <si>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</si>
  <si>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</si>
  <si>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</si>
  <si>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</si>
  <si>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</si>
  <si>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</si>
  <si>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</si>
  <si>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</si>
  <si>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</si>
  <si>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</si>
  <si>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</si>
  <si>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</si>
  <si>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</si>
  <si>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</si>
  <si>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</si>
  <si>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</si>
  <si>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</si>
  <si>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</si>
  <si>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</si>
  <si>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</si>
  <si>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</si>
  <si>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</si>
  <si>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</si>
  <si>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</si>
  <si>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</si>
  <si>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</si>
  <si>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</si>
  <si>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</si>
  <si>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</si>
  <si>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</si>
  <si>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</si>
  <si>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</si>
  <si>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</si>
  <si>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</si>
  <si>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</si>
  <si>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</si>
  <si>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</si>
  <si>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</si>
  <si>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</si>
  <si>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</si>
  <si>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</si>
  <si>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</si>
  <si>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</si>
  <si>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</si>
  <si>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</si>
  <si>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</si>
  <si>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</si>
  <si>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</si>
  <si>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</si>
  <si>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</si>
  <si>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</si>
  <si>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</si>
  <si>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</si>
  <si>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</si>
  <si>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</si>
  <si>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</si>
  <si>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</si>
  <si>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</si>
  <si>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</si>
  <si>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</si>
  <si>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</si>
  <si>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</si>
  <si>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</si>
  <si>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</si>
  <si>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</si>
  <si>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</si>
  <si>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</si>
  <si>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</si>
  <si>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</si>
  <si>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</si>
  <si>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</si>
  <si>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</si>
  <si>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</si>
  <si>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</si>
  <si>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</si>
  <si>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</si>
  <si>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</si>
  <si>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</si>
  <si>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</si>
  <si>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</si>
  <si>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</si>
  <si>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</si>
  <si>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</si>
  <si>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</si>
  <si>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</si>
  <si>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</si>
  <si>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</si>
  <si>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</si>
  <si>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</si>
  <si>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</si>
  <si>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</si>
  <si>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</si>
  <si>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</si>
  <si>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</si>
  <si>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</si>
  <si>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</si>
  <si>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</si>
  <si>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</si>
  <si>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</si>
  <si>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</si>
  <si>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</si>
  <si>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</si>
  <si>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</si>
  <si>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</si>
  <si>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</si>
  <si>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</si>
  <si>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</si>
  <si>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</si>
  <si>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</si>
  <si>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</si>
  <si>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</si>
  <si>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</si>
  <si>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</si>
  <si>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</si>
  <si>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</si>
  <si>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</si>
  <si>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</si>
  <si>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</si>
  <si>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</si>
  <si>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</si>
  <si>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</si>
  <si>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</si>
  <si>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</si>
  <si>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</si>
  <si>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</si>
  <si>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</si>
  <si>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</si>
  <si>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</si>
  <si>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</si>
  <si>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</si>
  <si>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</si>
  <si>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</si>
  <si>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</si>
  <si>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</si>
  <si>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</si>
  <si>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</si>
  <si>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</si>
  <si>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</si>
  <si>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</si>
  <si>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</si>
  <si>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</si>
  <si>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</si>
  <si>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</si>
  <si>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</si>
  <si>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</si>
  <si>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</si>
  <si>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</si>
  <si>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</si>
  <si>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</si>
  <si>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</si>
  <si>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</si>
  <si>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</si>
  <si>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</si>
  <si>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</si>
  <si>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</si>
  <si>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</si>
  <si>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</si>
  <si>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</si>
  <si>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</si>
  <si>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</si>
  <si>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</si>
  <si>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</si>
  <si>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</si>
  <si>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</si>
  <si>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</si>
  <si>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</si>
  <si>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</si>
  <si>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</si>
  <si>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</si>
  <si>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</si>
  <si>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</si>
  <si>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</si>
  <si>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</si>
  <si>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</si>
  <si>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</si>
  <si>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</si>
  <si>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</si>
  <si>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</si>
  <si>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</si>
  <si>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</si>
  <si>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</si>
  <si>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</si>
  <si>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</si>
  <si>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</si>
  <si>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</si>
  <si>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</si>
  <si>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</si>
  <si>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</si>
  <si>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</si>
  <si>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</si>
  <si>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</si>
  <si>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</si>
  <si>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</si>
  <si>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</si>
  <si>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</si>
  <si>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</si>
  <si>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</si>
  <si>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</si>
  <si>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</si>
  <si>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</si>
  <si>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</si>
  <si>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</si>
  <si>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</si>
  <si>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</si>
  <si>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</si>
  <si>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</si>
  <si>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</si>
  <si>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</si>
  <si>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</si>
  <si>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</si>
  <si>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</si>
  <si>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</si>
  <si>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</si>
  <si>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</si>
  <si>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</si>
  <si>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</si>
  <si>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</si>
  <si>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</si>
  <si>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</si>
  <si>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</si>
  <si>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</si>
  <si>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</si>
  <si>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</si>
  <si>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</si>
  <si>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</si>
  <si>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</si>
  <si>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</si>
  <si>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</si>
  <si>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</si>
  <si>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</si>
  <si>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</si>
  <si>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</si>
  <si>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</si>
  <si>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</si>
  <si>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</si>
  <si>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</si>
  <si>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</si>
  <si>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</si>
  <si>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</si>
  <si>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</si>
  <si>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</si>
  <si>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</si>
  <si>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</si>
  <si>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</si>
  <si>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</si>
  <si>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</si>
  <si>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</si>
  <si>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</si>
  <si>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</si>
  <si>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</si>
  <si>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</si>
  <si>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</si>
  <si>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</si>
  <si>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</si>
  <si>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</si>
  <si>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</si>
  <si>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</si>
  <si>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</si>
  <si>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</si>
  <si>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</si>
  <si>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</si>
  <si>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</si>
  <si>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</si>
  <si>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</si>
  <si>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</si>
  <si>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</si>
  <si>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</si>
  <si>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</si>
  <si>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</si>
  <si>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</si>
  <si>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</si>
  <si>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</si>
  <si>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</si>
  <si>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</si>
  <si>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</si>
  <si>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</si>
  <si>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</si>
  <si>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</si>
  <si>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</si>
  <si>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</si>
  <si>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</si>
  <si>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</si>
  <si>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</si>
  <si>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</si>
  <si>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</si>
  <si>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</si>
  <si>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</si>
  <si>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</si>
  <si>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</si>
  <si>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</si>
  <si>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</si>
  <si>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</si>
  <si>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</si>
  <si>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</si>
  <si>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</si>
  <si>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</si>
  <si>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</si>
  <si>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</si>
  <si>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</si>
  <si>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</si>
  <si>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</si>
  <si>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</si>
  <si>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</si>
  <si>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</si>
  <si>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</si>
  <si>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</si>
  <si>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</si>
  <si>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</si>
  <si>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</si>
  <si>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</si>
  <si>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</si>
  <si>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</si>
  <si>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</si>
  <si>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</si>
  <si>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</si>
  <si>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</si>
  <si>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</si>
  <si>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</si>
  <si>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</si>
  <si>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</si>
  <si>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</si>
  <si>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</si>
  <si>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</si>
  <si>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</si>
  <si>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</si>
  <si>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</si>
  <si>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</si>
  <si>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</si>
  <si>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</si>
  <si>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</si>
  <si>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</si>
  <si>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</si>
  <si>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</si>
  <si>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</si>
  <si>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</si>
  <si>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</si>
  <si>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</si>
  <si>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</si>
  <si>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</si>
  <si>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</si>
  <si>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</si>
  <si>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</si>
  <si>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</si>
  <si>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</si>
  <si>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</si>
  <si>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</si>
  <si>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</si>
  <si>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</si>
  <si>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</si>
  <si>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</si>
  <si>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</si>
  <si>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</si>
  <si>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</si>
  <si>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</si>
  <si>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</si>
  <si>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</si>
  <si>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</si>
  <si>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</si>
  <si>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</si>
  <si>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</si>
  <si>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</si>
  <si>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</si>
  <si>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</si>
  <si>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</si>
  <si>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</si>
  <si>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</si>
  <si>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</si>
  <si>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</si>
  <si>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</si>
  <si>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</si>
  <si>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</si>
  <si>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</si>
  <si>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</si>
  <si>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</si>
  <si>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</si>
  <si>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кв.9,13,17, кв.68,72, кв.63,67,71,75,3,подв</t>
  </si>
  <si>
    <t>5пар гипрок, 6пар 1эт рем.раб, итп задв</t>
  </si>
  <si>
    <t>4, 5, 6, 3, 2, 1пар</t>
  </si>
  <si>
    <t>кв.131,127,123,119,неж.пом, 6пар подв, кв.135,131, кв.194,198,202</t>
  </si>
  <si>
    <t>1,2,3,4пар смена люка ПВХ, подвал краны</t>
  </si>
  <si>
    <t>подвал, 1пар, 3пар</t>
  </si>
  <si>
    <t>2,3пар+4,5,6пар, 5пар, фасад</t>
  </si>
  <si>
    <t>6пар каб/кан, подв ХВС+итп краны</t>
  </si>
  <si>
    <t>1,2,3,4пар окр.вх.дв, итп краны</t>
  </si>
  <si>
    <t>рем.пом ЭУ, зам.почт ящ, итп краны</t>
  </si>
  <si>
    <t>2пар подв, кв.23</t>
  </si>
  <si>
    <t>кв23</t>
  </si>
  <si>
    <t xml:space="preserve">ИТП </t>
  </si>
  <si>
    <t>4пар, подвал</t>
  </si>
  <si>
    <t>1пар доводч, 2,3,4пар рем.козыр, итп краны</t>
  </si>
  <si>
    <t>кв 70 рем.кровли, 3пар рем ступен.</t>
  </si>
  <si>
    <t>3пар ЭУ, 4пар</t>
  </si>
  <si>
    <t>рем.окрыт.приямка, 3пар каб/кан, подвал краны, 2-3пар зам.кан.вып, 3пар крыльцо, ЛСП 3пар</t>
  </si>
  <si>
    <t>2,3пар рем.раб, итп краны</t>
  </si>
  <si>
    <t>4пар рем.ступен+1пар устан пандуса</t>
  </si>
  <si>
    <t>1пар рем.раб, 1пар доводчик, 4пар рем.ступ+монт.пандуса, рем асф, 1пар устан пандуса, 1 пар рем.мет.двери</t>
  </si>
  <si>
    <t>ИТП, ВУ</t>
  </si>
  <si>
    <t>1пар зам.поручня, 5пар рем раб, подвал краны+ ГВС</t>
  </si>
  <si>
    <t>изгот и устан жал.реш, подв краны+ГВС</t>
  </si>
  <si>
    <t>кв.59,61, кв.47,50,53</t>
  </si>
  <si>
    <t>кв.59, кв.49</t>
  </si>
  <si>
    <t xml:space="preserve">1,2 пар  </t>
  </si>
  <si>
    <t>кв.17 -1шт</t>
  </si>
  <si>
    <t>устан.отлива, 2 пар ПЗУ, рем асф 1-5пар, 2,3,4,5пар дв.порталы</t>
  </si>
  <si>
    <t>кв.5,8, краны+кв.11,14</t>
  </si>
  <si>
    <t>ГРЩ окр двер, 1пар рем.раб</t>
  </si>
  <si>
    <t>кв.24,26, кв.14-10</t>
  </si>
  <si>
    <t>1пар рем.ступ, 2пар рем.раб</t>
  </si>
  <si>
    <t>2пар рем.раб+рем.приямка</t>
  </si>
  <si>
    <t>кв.82,81,94, 1пар подв, кв.80</t>
  </si>
  <si>
    <t>подвал, черд</t>
  </si>
  <si>
    <t>1пар+под, ремонт сист АППЗ</t>
  </si>
  <si>
    <t>9эт рем после пожара, кв.80-93 хвс, зам.нас.сист.АППЗ</t>
  </si>
  <si>
    <t xml:space="preserve">3пар окр.вх.дв+стены+козыр, изгот и устан жал.реш, подв ГВС+краны, </t>
  </si>
  <si>
    <t>4,7пар подв ЭУ,ВУ, 6пар+подв</t>
  </si>
  <si>
    <t>5пар подв, эу, кв.52</t>
  </si>
  <si>
    <t>ЭУ, кв.31, подв</t>
  </si>
  <si>
    <t>кв.33, 3пар подв, кв.34, 31, 44</t>
  </si>
  <si>
    <t>кв.34, 44</t>
  </si>
  <si>
    <t>ЭУ, подвал, кв.31, 34, 44</t>
  </si>
  <si>
    <t>итп, ву-деревян.рам, кв.5,7,9 краны, подв ГВС, итп цо+краны, итп слив+4пар рем.козыр</t>
  </si>
  <si>
    <t>изг и уст жалюзи, подв ГВС+итп ВО</t>
  </si>
  <si>
    <t>кв.16, 5пар 4эт, кв.45</t>
  </si>
  <si>
    <t>ЭУ, кв.16+подв, 5пар 4эт, кв.45</t>
  </si>
  <si>
    <t>Костюшко ул., д.98</t>
  </si>
  <si>
    <t>кв.20, эу</t>
  </si>
  <si>
    <t>кв.20, швы кв.58,60</t>
  </si>
  <si>
    <t>изгот и устан жал.реш на  подв -32шт, подв ГВС+краны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</si>
</sst>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9" fontId="0" fillId="0" borderId="1" xfId="0" applyNumberFormat="1" applyBorder="1"/>
    <xf numFmtId="164" fontId="9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9" fillId="4" borderId="0" xfId="0" applyNumberFormat="1" applyFont="1" applyFill="1" applyAlignment="1">
      <alignment horizontal="center"/>
    </xf>
    <xf numFmtId="164" fontId="10" fillId="4" borderId="1" xfId="0" applyNumberFormat="1" applyFont="1" applyFill="1" applyBorder="1" applyAlignment="1">
      <alignment horizontal="center" wrapText="1"/>
    </xf>
    <xf numFmtId="164" fontId="12" fillId="4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9" fillId="4" borderId="2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10" fillId="0" borderId="1" xfId="0" applyFont="1" applyBorder="1"/>
    <xf numFmtId="0" fontId="0" fillId="0" borderId="1" xfId="0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0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9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12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7" fillId="5" borderId="1" xfId="0" applyNumberFormat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9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0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9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9" fillId="6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164" fontId="12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7" fillId="6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9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0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9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9" fillId="7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164" fontId="12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7" fillId="7" borderId="1" xfId="0" applyNumberFormat="1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9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0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9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9" fillId="8" borderId="2" xfId="0" applyNumberFormat="1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164" fontId="12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7" fillId="8" borderId="1" xfId="0" applyNumberFormat="1" applyFont="1" applyFill="1" applyBorder="1" applyAlignment="1">
      <alignment horizontal="center"/>
    </xf>
    <xf numFmtId="164" fontId="8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9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0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9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9" fillId="9" borderId="2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164" fontId="12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7" fillId="9" borderId="1" xfId="0" applyNumberFormat="1" applyFont="1" applyFill="1" applyBorder="1" applyAlignment="1">
      <alignment horizontal="center"/>
    </xf>
    <xf numFmtId="164" fontId="8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9" fillId="9" borderId="0" xfId="0" applyNumberFormat="1" applyFont="1" applyFill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0" fillId="0" borderId="2" xfId="0" applyNumberFormat="1" applyFont="1" applyBorder="1" applyAlignment="1">
      <alignment horizontal="center" wrapText="1"/>
    </xf>
    <xf numFmtId="0" fontId="14" fillId="0" borderId="0" xfId="0" applyFont="1"/>
    <xf numFmtId="164" fontId="0" fillId="0" borderId="2" xfId="0" applyNumberFormat="1" applyBorder="1" applyAlignment="1">
      <alignment horizontal="center" wrapText="1"/>
    </xf>
    <xf numFmtId="0" fontId="14" fillId="0" borderId="0" xfId="0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6" borderId="2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9" borderId="2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60" zoomScaleNormal="60" workbookViewId="0">
      <pane xSplit="11" ySplit="3" topLeftCell="O8009" activePane="bottomRight" state="frozen"/>
      <selection activeCell="D1" sqref="D1"/>
      <selection pane="topRight" activeCell="O1" sqref="O1"/>
      <selection pane="bottomLeft" activeCell="D4" sqref="D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2.2187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7.5546875" hidden="1" customWidth="1"/>
    <col min="10" max="10" width="95.109375" customWidth="1"/>
    <col min="11" max="11" width="9.33203125" customWidth="1"/>
    <col min="12" max="12" width="13" style="1" customWidth="1"/>
    <col min="13" max="13" width="11.44140625" style="59" customWidth="1"/>
    <col min="14" max="14" width="28.6640625" style="59" customWidth="1"/>
    <col min="15" max="15" width="8.88671875" style="1" hidden="1" customWidth="1"/>
    <col min="16" max="16" width="8.6640625" hidden="1" customWidth="1"/>
    <col min="17" max="17" width="9.109375" hidden="1" customWidth="1"/>
    <col min="18" max="18" width="10.5546875" style="1" hidden="1" customWidth="1"/>
    <col min="19" max="19" width="12.5546875" style="49" hidden="1" customWidth="1"/>
    <col min="20" max="20" width="8.88671875" style="78" hidden="1" customWidth="1"/>
    <col min="21" max="21" width="8.6640625" style="79" hidden="1" customWidth="1"/>
    <col min="22" max="22" width="9.109375" style="79" hidden="1" customWidth="1"/>
    <col min="23" max="23" width="10.5546875" style="78" hidden="1" customWidth="1"/>
    <col min="24" max="24" width="12.5546875" style="80" hidden="1" customWidth="1"/>
    <col min="25" max="25" width="8.88671875" style="1" hidden="1" customWidth="1"/>
    <col min="26" max="26" width="8.6640625" hidden="1" customWidth="1"/>
    <col min="27" max="27" width="9.109375" hidden="1" customWidth="1"/>
    <col min="28" max="28" width="10.5546875" style="1" hidden="1" customWidth="1"/>
    <col min="29" max="29" width="12.5546875" style="49" hidden="1" customWidth="1"/>
    <col min="30" max="30" width="8.88671875" style="93" hidden="1" customWidth="1"/>
    <col min="31" max="31" width="8.6640625" style="94" hidden="1" customWidth="1"/>
    <col min="32" max="32" width="9.109375" style="94" hidden="1" customWidth="1"/>
    <col min="33" max="33" width="10.5546875" style="93" hidden="1" customWidth="1"/>
    <col min="34" max="34" width="12.5546875" style="95" hidden="1" customWidth="1"/>
    <col min="35" max="35" width="8.88671875" style="1" hidden="1" customWidth="1"/>
    <col min="36" max="36" width="8.6640625" hidden="1" customWidth="1"/>
    <col min="37" max="37" width="9.109375" hidden="1" customWidth="1"/>
    <col min="38" max="38" width="10.5546875" style="1" hidden="1" customWidth="1"/>
    <col min="39" max="39" width="12.5546875" style="49" hidden="1" customWidth="1"/>
    <col min="40" max="40" width="8.88671875" style="108" hidden="1" customWidth="1"/>
    <col min="41" max="41" width="8.6640625" style="109" hidden="1" customWidth="1"/>
    <col min="42" max="42" width="9.109375" style="109" hidden="1" customWidth="1"/>
    <col min="43" max="43" width="10.5546875" style="108" hidden="1" customWidth="1"/>
    <col min="44" max="44" width="12.5546875" style="110" hidden="1" customWidth="1"/>
    <col min="45" max="45" width="0" style="1" hidden="1" customWidth="1"/>
    <col min="46" max="46" width="8.6640625" hidden="1" customWidth="1"/>
    <col min="47" max="47" width="9.109375" hidden="1" customWidth="1"/>
    <col min="48" max="48" width="10.5546875" style="1" hidden="1" customWidth="1"/>
    <col min="49" max="49" width="12.5546875" style="49" hidden="1" customWidth="1"/>
    <col min="50" max="50" width="0" style="123" hidden="1" customWidth="1"/>
    <col min="51" max="51" width="8.6640625" style="124" hidden="1" customWidth="1"/>
    <col min="52" max="52" width="9.109375" style="124" hidden="1" customWidth="1"/>
    <col min="53" max="53" width="10.5546875" style="123" hidden="1" customWidth="1"/>
    <col min="54" max="54" width="12.5546875" style="125" hidden="1" customWidth="1"/>
    <col min="55" max="55" width="19" style="1" hidden="1" customWidth="1"/>
    <col min="56" max="56" width="8.6640625" hidden="1" customWidth="1"/>
    <col min="57" max="57" width="9.109375" hidden="1" customWidth="1"/>
    <col min="58" max="58" width="10.5546875" style="1" hidden="1" customWidth="1"/>
    <col min="59" max="59" width="12.5546875" style="49" hidden="1" customWidth="1"/>
    <col min="60" max="60" width="0" style="138" hidden="1" customWidth="1"/>
    <col min="61" max="61" width="8.6640625" style="139" hidden="1" customWidth="1"/>
    <col min="62" max="62" width="9.109375" style="139" hidden="1" customWidth="1"/>
    <col min="63" max="63" width="10.5546875" style="138" hidden="1" customWidth="1"/>
    <col min="64" max="64" width="12.5546875" style="140" hidden="1" customWidth="1"/>
    <col min="65" max="65" width="0" style="1" hidden="1" customWidth="1"/>
    <col min="66" max="66" width="8.6640625" hidden="1" customWidth="1"/>
    <col min="67" max="67" width="9.109375" hidden="1" customWidth="1"/>
    <col min="68" max="68" width="10.5546875" style="1" hidden="1" customWidth="1"/>
    <col min="69" max="69" width="12.5546875" style="49" hidden="1" customWidth="1"/>
    <col min="70" max="70" width="0" style="35" hidden="1" customWidth="1"/>
    <col min="71" max="71" width="8.6640625" style="36" hidden="1" customWidth="1"/>
    <col min="72" max="72" width="9.109375" style="36" hidden="1" customWidth="1"/>
    <col min="73" max="73" width="10.5546875" style="35" hidden="1" customWidth="1"/>
    <col min="74" max="74" width="12.5546875" style="37" hidden="1" customWidth="1"/>
  </cols>
  <sheetData>
    <row r="1" spans="1:74" ht="23.4" customHeight="1" x14ac:dyDescent="0.3">
      <c r="H1"/>
      <c r="J1" s="159" t="s">
        <v>1268</v>
      </c>
      <c r="K1" s="159"/>
      <c r="L1" s="159"/>
      <c r="M1" s="159"/>
      <c r="N1" s="159"/>
    </row>
    <row r="2" spans="1:74" ht="23.4" customHeight="1" x14ac:dyDescent="0.3">
      <c r="J2" s="152" t="s">
        <v>1358</v>
      </c>
      <c r="L2" s="175" t="s">
        <v>1269</v>
      </c>
      <c r="M2" s="176"/>
      <c r="N2" s="150" t="s">
        <v>1270</v>
      </c>
      <c r="O2" s="160" t="s">
        <v>322</v>
      </c>
      <c r="P2" s="161"/>
      <c r="Q2" s="161"/>
      <c r="R2" s="161"/>
      <c r="S2" s="162"/>
      <c r="T2" s="177" t="s">
        <v>323</v>
      </c>
      <c r="U2" s="178"/>
      <c r="V2" s="178"/>
      <c r="W2" s="178"/>
      <c r="X2" s="179"/>
      <c r="Y2" s="160" t="s">
        <v>324</v>
      </c>
      <c r="Z2" s="161"/>
      <c r="AA2" s="161"/>
      <c r="AB2" s="161"/>
      <c r="AC2" s="162"/>
      <c r="AD2" s="180" t="s">
        <v>325</v>
      </c>
      <c r="AE2" s="181"/>
      <c r="AF2" s="181"/>
      <c r="AG2" s="181"/>
      <c r="AH2" s="182"/>
      <c r="AI2" s="160" t="s">
        <v>326</v>
      </c>
      <c r="AJ2" s="161"/>
      <c r="AK2" s="161"/>
      <c r="AL2" s="161"/>
      <c r="AM2" s="162"/>
      <c r="AN2" s="166" t="s">
        <v>327</v>
      </c>
      <c r="AO2" s="167"/>
      <c r="AP2" s="167"/>
      <c r="AQ2" s="167"/>
      <c r="AR2" s="168"/>
      <c r="AS2" s="160" t="s">
        <v>328</v>
      </c>
      <c r="AT2" s="161"/>
      <c r="AU2" s="161"/>
      <c r="AV2" s="161"/>
      <c r="AW2" s="162"/>
      <c r="AX2" s="169" t="s">
        <v>329</v>
      </c>
      <c r="AY2" s="170"/>
      <c r="AZ2" s="170"/>
      <c r="BA2" s="170"/>
      <c r="BB2" s="171"/>
      <c r="BC2" s="160" t="s">
        <v>330</v>
      </c>
      <c r="BD2" s="161"/>
      <c r="BE2" s="161"/>
      <c r="BF2" s="161"/>
      <c r="BG2" s="162"/>
      <c r="BH2" s="172" t="s">
        <v>331</v>
      </c>
      <c r="BI2" s="173"/>
      <c r="BJ2" s="173"/>
      <c r="BK2" s="173"/>
      <c r="BL2" s="174"/>
      <c r="BM2" s="160" t="s">
        <v>332</v>
      </c>
      <c r="BN2" s="161"/>
      <c r="BO2" s="161"/>
      <c r="BP2" s="161"/>
      <c r="BQ2" s="162"/>
      <c r="BR2" s="163" t="s">
        <v>333</v>
      </c>
      <c r="BS2" s="164"/>
      <c r="BT2" s="164"/>
      <c r="BU2" s="164"/>
      <c r="BV2" s="165"/>
    </row>
    <row r="3" spans="1:74" ht="117.75" customHeight="1" x14ac:dyDescent="0.3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1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49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49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49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49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49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49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49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49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49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49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49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49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49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49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49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49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49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49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49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49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49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49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49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49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49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53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49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49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49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49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49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49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49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49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53" t="s">
        <v>1282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1025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49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49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53" t="s">
        <v>1080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1080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3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3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49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49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49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49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49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49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49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49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49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49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49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49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49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49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49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53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49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49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49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49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49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49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49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49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49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53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49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49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49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53" t="s">
        <v>886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886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49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49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53" t="s">
        <v>901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901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49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49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49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49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28.8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53" t="s">
        <v>1283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981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3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3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53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49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49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49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49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49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49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49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49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49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49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49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49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49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49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49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49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49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49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49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49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49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49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49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49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53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49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49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28.8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53" t="s">
        <v>1284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28.8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53" t="s">
        <v>1285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966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1123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49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53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49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49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53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49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49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28.8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53" t="s">
        <v>1286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1081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1203</v>
      </c>
      <c r="BN119" s="2"/>
      <c r="BO119" s="2"/>
      <c r="BP119" s="2"/>
      <c r="BQ119" s="46">
        <v>4.0060000000000002</v>
      </c>
      <c r="BR119" s="31" t="s">
        <v>1216</v>
      </c>
      <c r="BS119" s="31"/>
      <c r="BT119" s="31"/>
      <c r="BU119" s="31"/>
      <c r="BV119" s="40">
        <v>12.148999999999999</v>
      </c>
    </row>
    <row r="120" spans="1:74" s="12" customFormat="1" hidden="1" x14ac:dyDescent="0.3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3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49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49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49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49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49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49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49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49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49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49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49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49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49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49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49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49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53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49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49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49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49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49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49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49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49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49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49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49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49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53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49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49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49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53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53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49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49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53" t="s">
        <v>989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989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3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3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49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49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49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49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49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49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49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49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49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49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49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49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49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49" t="s">
        <v>1287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1014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49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49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49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49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49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49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49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49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49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49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49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49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49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49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49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49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49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49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49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49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49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1027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49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49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49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3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3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49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49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49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49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49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49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49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49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49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49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49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53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49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53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49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49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49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49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49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49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49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49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49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49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49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49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49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49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53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28.8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53" t="s">
        <v>1288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885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53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49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28.8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53" t="s">
        <v>1288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900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53" t="s">
        <v>833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833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49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49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49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3.2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53" t="s">
        <v>1289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837</v>
      </c>
      <c r="AO236" s="98"/>
      <c r="AP236" s="98"/>
      <c r="AQ236" s="98"/>
      <c r="AR236" s="99">
        <v>3.6850000000000001</v>
      </c>
      <c r="AS236" s="2" t="s">
        <v>914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1055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3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3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49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49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49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49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49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49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49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49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49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49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28.8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53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864</v>
      </c>
      <c r="AT248" s="8"/>
      <c r="AU248" s="8"/>
      <c r="AV248" s="8">
        <v>1.7999999999999999E-2</v>
      </c>
      <c r="AW248" s="51">
        <v>203.51400000000001</v>
      </c>
      <c r="AX248" s="115" t="s">
        <v>940</v>
      </c>
      <c r="AY248" s="115"/>
      <c r="AZ248" s="115"/>
      <c r="BA248" s="115">
        <v>7.46E-2</v>
      </c>
      <c r="BB248" s="116">
        <v>573.12800000000004</v>
      </c>
      <c r="BC248" s="8" t="s">
        <v>1009</v>
      </c>
      <c r="BD248" s="8"/>
      <c r="BE248" s="8"/>
      <c r="BF248" s="8">
        <v>7.6600000000000001E-2</v>
      </c>
      <c r="BG248" s="51">
        <v>555.16600000000005</v>
      </c>
      <c r="BH248" s="130" t="s">
        <v>1100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49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49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53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49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49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53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49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49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49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49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49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49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49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49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49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49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49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49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49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53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49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49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49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53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49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49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53" t="s">
        <v>838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838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3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3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49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49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49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49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49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49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49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49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49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49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49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49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49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49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49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49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49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49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49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49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49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49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49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49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49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49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49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49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49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49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49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49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49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49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49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49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49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49" t="s">
        <v>1290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1056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3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3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49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49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49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49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49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49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49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49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49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49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49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49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49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49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49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53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53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49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49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49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49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49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49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49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49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49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49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49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53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53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53" t="s">
        <v>1291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49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49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49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53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49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49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43.2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53" t="s">
        <v>1292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839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1069</v>
      </c>
      <c r="BD353" s="2"/>
      <c r="BE353" s="2"/>
      <c r="BF353" s="2"/>
      <c r="BG353" s="46">
        <v>31.821000000000002</v>
      </c>
      <c r="BH353" s="128" t="s">
        <v>842</v>
      </c>
      <c r="BI353" s="128"/>
      <c r="BJ353" s="128"/>
      <c r="BK353" s="128"/>
      <c r="BL353" s="129">
        <v>64.45</v>
      </c>
      <c r="BM353" s="2" t="s">
        <v>1204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3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3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49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49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49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49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49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49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49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49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49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49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49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49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49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53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1015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49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53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49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49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49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53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49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53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49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49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49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49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49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49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53" t="s">
        <v>1233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1233</v>
      </c>
      <c r="BS383" s="31"/>
      <c r="BT383" s="31"/>
      <c r="BU383" s="31">
        <v>8.0000000000000002E-3</v>
      </c>
      <c r="BV383" s="40">
        <v>23.116</v>
      </c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53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53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49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49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49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53" t="s">
        <v>1293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49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49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28.8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53" t="s">
        <v>1294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840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982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1203</v>
      </c>
      <c r="BS392" s="31"/>
      <c r="BT392" s="31"/>
      <c r="BU392" s="31"/>
      <c r="BV392" s="39">
        <v>4.6180000000000003</v>
      </c>
    </row>
    <row r="393" spans="1:74" s="12" customFormat="1" hidden="1" x14ac:dyDescent="0.3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3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49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49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49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49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49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49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49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49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49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49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49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49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49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49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49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49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49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49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49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49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49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49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49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49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49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49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49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49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49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49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49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49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49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49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49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49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49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49" t="s">
        <v>1295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915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1034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3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3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49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49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49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49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49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49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49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49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49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49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49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49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49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49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49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49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49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49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49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49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49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49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49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49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49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49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49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49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49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49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49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49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49" t="s">
        <v>1296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49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49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49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49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49" t="s">
        <v>1082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1082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3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3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49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49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49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49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49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49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49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49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49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49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49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49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49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49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49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49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49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49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49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49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49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49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49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49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49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49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49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49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49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49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49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49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49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49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49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49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49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49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3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3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49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49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49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49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49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49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49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49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49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49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49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49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49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49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1016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49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49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49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49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49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49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49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49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49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49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49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49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49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49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49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49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49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49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49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49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49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49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49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49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3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3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49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49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49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49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49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49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49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49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49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49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49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49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49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49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49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49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49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49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49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49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49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49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49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49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49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49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49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49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49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49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49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49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49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49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49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49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49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49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3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3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49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49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49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49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49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49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49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49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49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49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49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49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49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49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49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49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49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49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49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49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49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49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49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49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49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49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49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49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49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49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49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49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49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49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49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49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49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49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3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3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49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49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49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49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49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49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49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49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49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49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49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49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49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49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49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49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49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49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49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49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49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49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49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49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49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49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49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49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49" t="s">
        <v>1298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962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49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49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49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49" t="s">
        <v>1297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49" t="s">
        <v>1143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1143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49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49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49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49" t="s">
        <v>1299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999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3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3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49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49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49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49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49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49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49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49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49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49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49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49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49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49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49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49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49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49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49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49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49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49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49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49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49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49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49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49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49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49" t="s">
        <v>1300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49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49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49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49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49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49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49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49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3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3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49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49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49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49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49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49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49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49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49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49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49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49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49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49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49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49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49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49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49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49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49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49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49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49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49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49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49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49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49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53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49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53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53" t="s">
        <v>1302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53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53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49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49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28.8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53" t="s">
        <v>1301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3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3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49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49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49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49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49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49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49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49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49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49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49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49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49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49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49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49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49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49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49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49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49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49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49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49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49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49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49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49" t="s">
        <v>1103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1103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49" t="s">
        <v>1103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1103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49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49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49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49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49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49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49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49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49" t="s">
        <v>1057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1057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3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3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49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49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49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49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49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49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49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49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49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49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49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49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49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49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49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49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49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49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49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49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49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49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49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49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49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49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49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49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49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49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49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49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49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49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49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49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49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49" t="s">
        <v>1304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1303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999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3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3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49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49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49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49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49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49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49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49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49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49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49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49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49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49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49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49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49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49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49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49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49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49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49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49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49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49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49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49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49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49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49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49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49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49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49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49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49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49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3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3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49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49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49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49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49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49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49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49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49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49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49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49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49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49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49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49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49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49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49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49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49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49" t="s">
        <v>1224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1224</v>
      </c>
      <c r="BS883" s="31"/>
      <c r="BT883" s="31"/>
      <c r="BU883" s="31"/>
      <c r="BV883" s="39">
        <v>0.61899999999999999</v>
      </c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49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49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49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49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49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49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49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49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49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49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49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49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49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49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49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49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3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3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49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49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49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49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49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49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49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49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49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49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49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49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49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49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49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49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49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49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49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49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49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49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49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49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49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49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49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49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49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49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49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49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49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49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49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49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49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53" t="s">
        <v>1305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1038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3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3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49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49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49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49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49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49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49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49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49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49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49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49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49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49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49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49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49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49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49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49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49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49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49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49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49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49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49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49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49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49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49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49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49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49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49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49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49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28.8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53" t="s">
        <v>1306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841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1033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1205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3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3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53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49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49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49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49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49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49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49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49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49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49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49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49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49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49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49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49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49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49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49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49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49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49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49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49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49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49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49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53" t="s">
        <v>1307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49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49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49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49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49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49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49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49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28.8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53" t="s">
        <v>1308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3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3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49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49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49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49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49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49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49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49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49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49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49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49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49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49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49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49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49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49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49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49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49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49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49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49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49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49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49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49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28.8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53" t="s">
        <v>1309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813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1166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49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49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49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49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49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49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49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49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49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hidden="1" x14ac:dyDescent="0.3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3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49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49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49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49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49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49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49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49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49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49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49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49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49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49" t="s">
        <v>483</v>
      </c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1014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49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49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49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49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49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49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49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49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49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49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49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49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49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49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49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49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49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49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49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49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49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49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49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49" t="s">
        <v>842</v>
      </c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842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3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3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49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49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49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49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49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49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49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49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49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49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49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49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49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3" t="s">
        <v>1311</v>
      </c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1158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1223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49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3" t="s">
        <v>809</v>
      </c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809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3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49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49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49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49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49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49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49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49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49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3" t="s">
        <v>1101</v>
      </c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49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3" t="s">
        <v>1312</v>
      </c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1232</v>
      </c>
      <c r="BS1124" s="31"/>
      <c r="BT1124" s="31"/>
      <c r="BU1124" s="31">
        <v>0.02</v>
      </c>
      <c r="BV1124" s="40">
        <v>46.656999999999996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49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3" t="s">
        <v>543</v>
      </c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49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3" t="s">
        <v>518</v>
      </c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49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3" t="s">
        <v>775</v>
      </c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49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49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t="28.8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3" t="s">
        <v>1310</v>
      </c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999</v>
      </c>
      <c r="AY1133" s="113"/>
      <c r="AZ1133" s="113"/>
      <c r="BA1133" s="113"/>
      <c r="BB1133" s="114">
        <v>32.438000000000002</v>
      </c>
      <c r="BC1133" s="2" t="s">
        <v>1083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1206</v>
      </c>
      <c r="BN1133" s="2"/>
      <c r="BO1133" s="2"/>
      <c r="BP1133" s="2"/>
      <c r="BQ1133" s="46">
        <v>7.4349999999999996</v>
      </c>
      <c r="BR1133" s="31" t="s">
        <v>1246</v>
      </c>
      <c r="BS1133" s="31"/>
      <c r="BT1133" s="31"/>
      <c r="BU1133" s="31"/>
      <c r="BV1133" s="40">
        <v>0.40600000000000003</v>
      </c>
    </row>
    <row r="1134" spans="1:74" s="12" customFormat="1" hidden="1" x14ac:dyDescent="0.3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3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3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807</v>
      </c>
      <c r="AO1135" s="98"/>
      <c r="AP1135" s="98"/>
      <c r="AQ1135" s="98">
        <v>1.202</v>
      </c>
      <c r="AR1135" s="99">
        <v>1115.1410000000001</v>
      </c>
      <c r="AS1135" s="2" t="s">
        <v>806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49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49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49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49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49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49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49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49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49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49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49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49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49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49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49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49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49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49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49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49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49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49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49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49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49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49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3" t="s">
        <v>460</v>
      </c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49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49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3" t="s">
        <v>460</v>
      </c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49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49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49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49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49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49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t="28.8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3" t="s">
        <v>1313</v>
      </c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1000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3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3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49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49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49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49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49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49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49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49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49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49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49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49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49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49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49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49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49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49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49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49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49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49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49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49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49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49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49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49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49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49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49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49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49" t="s">
        <v>833</v>
      </c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833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49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49" t="s">
        <v>1314</v>
      </c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49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49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49" t="s">
        <v>999</v>
      </c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999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3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3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49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49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49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49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49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49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49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49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49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49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49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49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49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49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49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49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49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49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49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49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49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49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49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49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49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49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49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49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49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49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49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49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49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49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49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49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49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49" t="s">
        <v>1084</v>
      </c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1084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3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3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49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49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49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49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49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49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49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49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49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49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49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49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49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3" t="s">
        <v>950</v>
      </c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950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49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49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3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49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49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49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49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49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49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49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49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49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49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3" t="s">
        <v>460</v>
      </c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49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49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3" t="s">
        <v>626</v>
      </c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3" t="s">
        <v>545</v>
      </c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3" t="s">
        <v>1191</v>
      </c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1191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49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3" t="s">
        <v>1315</v>
      </c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834</v>
      </c>
      <c r="AO1286" s="98"/>
      <c r="AP1286" s="98"/>
      <c r="AQ1286" s="98">
        <v>2</v>
      </c>
      <c r="AR1286" s="99">
        <f>6.076+6.32</f>
        <v>12.396000000000001</v>
      </c>
      <c r="AS1286" s="2" t="s">
        <v>907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1037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3" t="s">
        <v>555</v>
      </c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49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t="28.8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3" t="s">
        <v>1316</v>
      </c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918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1085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3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3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49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49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49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49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49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49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49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49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49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49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3" t="s">
        <v>1155</v>
      </c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1155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49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49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3" t="s">
        <v>1015</v>
      </c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5" t="s">
        <v>1015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3" t="s">
        <v>868</v>
      </c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55" t="s">
        <v>868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49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3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49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49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49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49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49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49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49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49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49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49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49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49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49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49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49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3" t="s">
        <v>833</v>
      </c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8" t="s">
        <v>833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49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3" t="s">
        <v>1322</v>
      </c>
      <c r="O1325" s="155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2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7" t="s">
        <v>460</v>
      </c>
      <c r="AY1325" s="116"/>
      <c r="AZ1325" s="116"/>
      <c r="BA1325" s="116">
        <v>3</v>
      </c>
      <c r="BB1325" s="116">
        <v>4.056</v>
      </c>
      <c r="BC1325" s="147" t="s">
        <v>1028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49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49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t="28.8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3" t="s">
        <v>1323</v>
      </c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55" t="s">
        <v>557</v>
      </c>
      <c r="Z1328" s="51"/>
      <c r="AA1328" s="51"/>
      <c r="AB1328" s="51"/>
      <c r="AC1328" s="51">
        <v>2.032</v>
      </c>
      <c r="AD1328" s="15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5" t="s">
        <v>999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3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3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49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49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49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49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49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49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49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49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49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49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49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49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49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49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49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49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49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49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49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49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49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49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49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49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49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49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49" t="s">
        <v>464</v>
      </c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49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49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49" t="s">
        <v>821</v>
      </c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821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49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49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49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49" t="s">
        <v>426</v>
      </c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49" t="s">
        <v>1162</v>
      </c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49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49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49" t="s">
        <v>1317</v>
      </c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999</v>
      </c>
      <c r="BD1367" s="2"/>
      <c r="BE1367" s="2"/>
      <c r="BF1367" s="2"/>
      <c r="BG1367" s="46">
        <v>6.7190000000000003</v>
      </c>
      <c r="BH1367" s="128" t="s">
        <v>1153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3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3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49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49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49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49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49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49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49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49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49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49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3" t="s">
        <v>1221</v>
      </c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1221</v>
      </c>
      <c r="BS1379" s="44"/>
      <c r="BT1379" s="44"/>
      <c r="BU1379" s="44">
        <v>2.4E-2</v>
      </c>
      <c r="BV1379" s="45">
        <v>255.876</v>
      </c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49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49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49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49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3" t="s">
        <v>872</v>
      </c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872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49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49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49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49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49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49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49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49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49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49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49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49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49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49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49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49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49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49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3" t="s">
        <v>426</v>
      </c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49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49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t="28.8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3" t="s">
        <v>1318</v>
      </c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988</v>
      </c>
      <c r="AY1406" s="113"/>
      <c r="AZ1406" s="113"/>
      <c r="BA1406" s="113"/>
      <c r="BB1406" s="114">
        <f>43.837+8.844</f>
        <v>52.681000000000004</v>
      </c>
      <c r="BC1406" s="2" t="s">
        <v>999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3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3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49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49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49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49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49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49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49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49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49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49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49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1156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49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49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49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49" t="s">
        <v>1321</v>
      </c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967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49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49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49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49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49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49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49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49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49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49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49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49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49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49" t="s">
        <v>397</v>
      </c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49" t="s">
        <v>1319</v>
      </c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49" t="s">
        <v>688</v>
      </c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49" t="s">
        <v>1320</v>
      </c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49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49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49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49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49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49" t="s">
        <v>999</v>
      </c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999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3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3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49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49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49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49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49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49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49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49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49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49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49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49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49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49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49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49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49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49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49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49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49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49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49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49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49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49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49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49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49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49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49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49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49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49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49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49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49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49" t="s">
        <v>1039</v>
      </c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1039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3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3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49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49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49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49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49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49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49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49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49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49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49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49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49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3" t="s">
        <v>1019</v>
      </c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1019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49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49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3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49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49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49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49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49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49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49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49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49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49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49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49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49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49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49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3" t="s">
        <v>388</v>
      </c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49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49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49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49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t="28.8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3" t="s">
        <v>1324</v>
      </c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1040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3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3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49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49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49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49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49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49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49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49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49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49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49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49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49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49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49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49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49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49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49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49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49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49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49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49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49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49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49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49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49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49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49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49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49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49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49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49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49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49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3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3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49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49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49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49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49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49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49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49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49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49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49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49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49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3" t="s">
        <v>464</v>
      </c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49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49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3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49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49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3" t="s">
        <v>464</v>
      </c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49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49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49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49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49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3" t="s">
        <v>464</v>
      </c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49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49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49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3" t="s">
        <v>1325</v>
      </c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3" t="s">
        <v>689</v>
      </c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3" t="s">
        <v>463</v>
      </c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3" t="s">
        <v>418</v>
      </c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49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49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49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49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t="57.6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3" t="s">
        <v>1326</v>
      </c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916</v>
      </c>
      <c r="AT1601" s="2"/>
      <c r="AU1601" s="2"/>
      <c r="AV1601" s="2"/>
      <c r="AW1601" s="47">
        <v>20.056999999999999</v>
      </c>
      <c r="AX1601" s="113" t="s">
        <v>1000</v>
      </c>
      <c r="AY1601" s="113"/>
      <c r="AZ1601" s="113"/>
      <c r="BA1601" s="113"/>
      <c r="BB1601" s="118">
        <v>4.17</v>
      </c>
      <c r="BC1601" s="2" t="s">
        <v>1063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1208</v>
      </c>
      <c r="BN1601" s="2"/>
      <c r="BO1601" s="2"/>
      <c r="BP1601" s="2"/>
      <c r="BQ1601" s="47">
        <v>35.479999999999997</v>
      </c>
      <c r="BR1601" s="31" t="s">
        <v>1247</v>
      </c>
      <c r="BS1601" s="31"/>
      <c r="BT1601" s="31"/>
      <c r="BU1601" s="31"/>
      <c r="BV1601" s="39">
        <v>4.0220000000000002</v>
      </c>
    </row>
    <row r="1602" spans="1:74" s="12" customFormat="1" hidden="1" x14ac:dyDescent="0.3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3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49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49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49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49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49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49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49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49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49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49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49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49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49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49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49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49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3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49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49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49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3" t="s">
        <v>426</v>
      </c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49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49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49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49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49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49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49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3" t="s">
        <v>742</v>
      </c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3" t="s">
        <v>684</v>
      </c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49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49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49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49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49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49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49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3" t="s">
        <v>999</v>
      </c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999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3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3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49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49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49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49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49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49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49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49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49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49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49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49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49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49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49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49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3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49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49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49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49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49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49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49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49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49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49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49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3" t="s">
        <v>814</v>
      </c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814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49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49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49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3" t="s">
        <v>1139</v>
      </c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1139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49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49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49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49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3" t="s">
        <v>1327</v>
      </c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999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3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3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49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49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49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49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49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49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49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49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49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49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49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49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49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49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49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49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49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49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49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49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49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49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49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49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49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49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49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49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49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49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49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49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49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49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49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49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49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49" t="s">
        <v>997</v>
      </c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997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3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3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49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49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49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49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49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49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49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49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49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49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49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49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49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49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49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3" t="s">
        <v>426</v>
      </c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49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49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49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49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49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49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49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49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49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49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49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49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3" t="s">
        <v>1114</v>
      </c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1114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49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49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49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49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49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49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49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49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t="57.6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3" t="s">
        <v>1329</v>
      </c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1328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997</v>
      </c>
      <c r="AY1757" s="113"/>
      <c r="AZ1757" s="113"/>
      <c r="BA1757" s="113"/>
      <c r="BB1757" s="114">
        <v>13.417999999999999</v>
      </c>
      <c r="BC1757" s="2" t="s">
        <v>1041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3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3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49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49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49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49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49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49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49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49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49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49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49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49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49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49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49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49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49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49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49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49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49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49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49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49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49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49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49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49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49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49" t="s">
        <v>613</v>
      </c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49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49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49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49" t="s">
        <v>626</v>
      </c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49" t="s">
        <v>626</v>
      </c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49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49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49" t="s">
        <v>709</v>
      </c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3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3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49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49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49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49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49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49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49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49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49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3" t="s">
        <v>936</v>
      </c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936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3" t="s">
        <v>1336</v>
      </c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1336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49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49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3" t="s">
        <v>1335</v>
      </c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1016</v>
      </c>
      <c r="BD1811" s="2"/>
      <c r="BE1811" s="2"/>
      <c r="BF1811" s="2">
        <v>0.17199999999999999</v>
      </c>
      <c r="BG1811" s="148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49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3" t="s">
        <v>634</v>
      </c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49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49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49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49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3" t="s">
        <v>1021</v>
      </c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1021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49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49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49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49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49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49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49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3" t="s">
        <v>1333</v>
      </c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49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3" t="s">
        <v>1334</v>
      </c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898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49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49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3" t="s">
        <v>460</v>
      </c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3" t="s">
        <v>449</v>
      </c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1029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49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49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t="43.2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3" t="s">
        <v>1337</v>
      </c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1046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1209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3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3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49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49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49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49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49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49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49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49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49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49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49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49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49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49" t="s">
        <v>464</v>
      </c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49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49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49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49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49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49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49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49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49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49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49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49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49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49" t="s">
        <v>956</v>
      </c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956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49" t="s">
        <v>956</v>
      </c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961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49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49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49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49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49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49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49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49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49" t="s">
        <v>1338</v>
      </c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1001</v>
      </c>
      <c r="AY1874" s="113"/>
      <c r="AZ1874" s="113"/>
      <c r="BA1874" s="113"/>
      <c r="BB1874" s="118">
        <v>18.8</v>
      </c>
      <c r="BC1874" s="2" t="s">
        <v>1051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3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3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49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49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49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49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49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49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49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49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49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49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49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49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49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49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49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49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49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49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49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49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49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49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49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49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49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49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49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49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49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49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49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49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49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49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49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49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49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49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3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3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49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49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49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49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49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49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49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49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49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49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49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49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49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49" t="s">
        <v>431</v>
      </c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49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49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49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49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49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49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49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49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49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49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49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49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49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49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49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49" t="s">
        <v>428</v>
      </c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49" t="s">
        <v>823</v>
      </c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823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49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49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49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49" t="s">
        <v>634</v>
      </c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49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49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49" t="s">
        <v>1339</v>
      </c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838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3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3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49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49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49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49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49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49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49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49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49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49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49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49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49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49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49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49" t="s">
        <v>426</v>
      </c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49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49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49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49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49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49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49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49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49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49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49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49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49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49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49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49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49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49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49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976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49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49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49" t="s">
        <v>717</v>
      </c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3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3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49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49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49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49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49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49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49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49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49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49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49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49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49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49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49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49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49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49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49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49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49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49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49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49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49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49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49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49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49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49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49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49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49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49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49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49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49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49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3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3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49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49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49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49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49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49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49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49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49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49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49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49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49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49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49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49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49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49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49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49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49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49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49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49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49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49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49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49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49" t="s">
        <v>1340</v>
      </c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1113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49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49" t="s">
        <v>1113</v>
      </c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1113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49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49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49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49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49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49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49" t="s">
        <v>647</v>
      </c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3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3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49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49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49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49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49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49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49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49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49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49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49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49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49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49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49"/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967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49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49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49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49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49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49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49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49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49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49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49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49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49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49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49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149"/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49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49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49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49"/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49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49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49"/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999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3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3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49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49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49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49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49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49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49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49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49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49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49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49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49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49"/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49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49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49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49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49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49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49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49"/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1225</v>
      </c>
      <c r="BS2131" s="31"/>
      <c r="BT2131" s="31"/>
      <c r="BU2131" s="31"/>
      <c r="BV2131" s="39">
        <v>6.7539999999999996</v>
      </c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49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49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49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49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49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49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49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49"/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49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49"/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49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49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49"/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49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49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49"/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999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1218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3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3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49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49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49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49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49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49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49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49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49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49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49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49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49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49"/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1014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49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49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49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49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49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49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49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49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49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49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49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49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49"/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49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49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49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49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49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49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49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49"/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49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49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49"/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999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790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3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3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49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49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49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49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49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49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49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49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49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49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49"/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943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49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49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49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49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49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49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49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49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49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49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49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49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49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49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49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49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49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49"/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49"/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49"/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49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49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49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49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49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49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49"/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997</v>
      </c>
      <c r="AY2225" s="113"/>
      <c r="AZ2225" s="113"/>
      <c r="BA2225" s="113"/>
      <c r="BB2225" s="114">
        <v>31.289000000000001</v>
      </c>
      <c r="BC2225" s="2" t="s">
        <v>1048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3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3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49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49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49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49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49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49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49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49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49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49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49"/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1013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1154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49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49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49"/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49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49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49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49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49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49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49"/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1024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49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49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49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49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49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49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49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49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49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49"/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49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49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49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49"/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49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49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49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3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3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49"/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860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49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49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49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49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49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49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49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49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49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49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49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49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49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49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49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49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49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49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49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49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49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49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49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49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49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49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49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49"/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49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49"/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49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49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49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49"/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49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49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49"/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856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995</v>
      </c>
      <c r="AY2303" s="113"/>
      <c r="AZ2303" s="113"/>
      <c r="BA2303" s="113"/>
      <c r="BB2303" s="114">
        <v>6.5839999999999996</v>
      </c>
      <c r="BC2303" s="2" t="s">
        <v>1062</v>
      </c>
      <c r="BD2303" s="2"/>
      <c r="BE2303" s="2"/>
      <c r="BF2303" s="2">
        <v>2.1</v>
      </c>
      <c r="BG2303" s="46">
        <f>1637.567+32.496+5.743</f>
        <v>1675.806</v>
      </c>
      <c r="BH2303" s="128" t="s">
        <v>1152</v>
      </c>
      <c r="BI2303" s="128"/>
      <c r="BJ2303" s="128"/>
      <c r="BK2303" s="128"/>
      <c r="BL2303" s="129">
        <v>362.67399999999998</v>
      </c>
      <c r="BM2303" s="2" t="s">
        <v>1217</v>
      </c>
      <c r="BN2303" s="2"/>
      <c r="BO2303" s="2"/>
      <c r="BP2303" s="2"/>
      <c r="BQ2303" s="46">
        <v>8.01</v>
      </c>
      <c r="BR2303" s="31" t="s">
        <v>1251</v>
      </c>
      <c r="BS2303" s="31"/>
      <c r="BT2303" s="31"/>
      <c r="BU2303" s="31"/>
      <c r="BV2303" s="40">
        <v>4.6180000000000003</v>
      </c>
    </row>
    <row r="2304" spans="1:74" s="12" customFormat="1" hidden="1" x14ac:dyDescent="0.3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3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49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49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49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49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49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49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49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49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49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49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49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49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49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49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49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49"/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49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49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49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49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49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49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49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49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49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49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49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49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49"/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820</v>
      </c>
      <c r="AO2333" s="98"/>
      <c r="AP2333" s="98"/>
      <c r="AQ2333" s="98">
        <v>4.0000000000000001E-3</v>
      </c>
      <c r="AR2333" s="99">
        <v>11.754</v>
      </c>
      <c r="AS2333" s="2" t="s">
        <v>884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49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49"/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49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49"/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905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49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49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49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49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49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1254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3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3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49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49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49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49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49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49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49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49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49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49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49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49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49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49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49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49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49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49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49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49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49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49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49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49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49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49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49"/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49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49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49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49"/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49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49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49"/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49"/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1202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49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49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49"/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798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1049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3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3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49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49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49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49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49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49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49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49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49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49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937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49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49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49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49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49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49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49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49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49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49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49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49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49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49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49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49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49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49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49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49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49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49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49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49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49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49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49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49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3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3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49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49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49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49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49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49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49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49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49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49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49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49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49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49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49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49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49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49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49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49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49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49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49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49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49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49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49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49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49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49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49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49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49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49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49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49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49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49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3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3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49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49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49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49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49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49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49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49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49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49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49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49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49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49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49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49" t="s">
        <v>426</v>
      </c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49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49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49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49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49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49" t="s">
        <v>490</v>
      </c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49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49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49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49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49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49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49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49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49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49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49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49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49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49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49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49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3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3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49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49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49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49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49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49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49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49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49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49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49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49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49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49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49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49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49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49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49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49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49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49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49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49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49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49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49" t="s">
        <v>426</v>
      </c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49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49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49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49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49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49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49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49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49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49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49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3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3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49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49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49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49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49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49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49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49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49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49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49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49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49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49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49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49" t="s">
        <v>431</v>
      </c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49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49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49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49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49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49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49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49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49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49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49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49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49" t="s">
        <v>584</v>
      </c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49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49" t="s">
        <v>686</v>
      </c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49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49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49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49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49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49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28.071999999999999</v>
      </c>
      <c r="N2576" s="149" t="s">
        <v>1341</v>
      </c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1342</v>
      </c>
      <c r="AJ2576" s="2"/>
      <c r="AK2576" s="2"/>
      <c r="AL2576" s="2"/>
      <c r="AM2576" s="46">
        <f>9.197+15.496</f>
        <v>24.692999999999998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3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55.412999999999997</v>
      </c>
      <c r="N2577" s="143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34.699999999999996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49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49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49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49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49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49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49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49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49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49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49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49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49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49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49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49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49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49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49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49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49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49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49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49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49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49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49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49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49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49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49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49" t="s">
        <v>448</v>
      </c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49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49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49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49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49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0</v>
      </c>
      <c r="N2615" s="149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/>
      <c r="AJ2615" s="2"/>
      <c r="AK2615" s="2"/>
      <c r="AL2615" s="2"/>
      <c r="AM2615" s="46"/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3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4.4829999999999997</v>
      </c>
      <c r="N2616" s="143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0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49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49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49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49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49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49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49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49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49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49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49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49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49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49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49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49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49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49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49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49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49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49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49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49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49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49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49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49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49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49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49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49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49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49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49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49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49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49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3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3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49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49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49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49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49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49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49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49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49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49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49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49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49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49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49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49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49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49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49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49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49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49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49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49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49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49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49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49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49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49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49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49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49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49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49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49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49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49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3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3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49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49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49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49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49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49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49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49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49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49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49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49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49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49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49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49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49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49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49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49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49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49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49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49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49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49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49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49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49"/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49"/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827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49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49"/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827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49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49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49"/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49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49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49"/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998</v>
      </c>
      <c r="AY2732" s="113"/>
      <c r="AZ2732" s="113"/>
      <c r="BA2732" s="113"/>
      <c r="BB2732" s="114">
        <f>38.606+3.68</f>
        <v>42.286000000000001</v>
      </c>
      <c r="BC2732" s="2" t="s">
        <v>1086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hidden="1" x14ac:dyDescent="0.3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3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49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49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49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49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49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49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49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49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49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49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49"/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942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49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49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49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49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49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49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49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49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49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49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49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49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49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49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49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49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49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49"/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49"/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1122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49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49"/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1122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49"/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1122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49"/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969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49"/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49"/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49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49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1211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3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3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49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49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49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49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49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49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49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49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49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49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49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49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49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49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49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49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49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49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49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49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49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49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49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49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49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49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49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49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49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49"/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833</v>
      </c>
      <c r="AT2802" s="2"/>
      <c r="AU2802" s="2"/>
      <c r="AV2802" s="2">
        <v>5.0000000000000001E-3</v>
      </c>
      <c r="AW2802" s="46">
        <v>7.3819999999999997</v>
      </c>
      <c r="AX2802" s="113" t="s">
        <v>964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1122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49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49"/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964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49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49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49"/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49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49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49"/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1002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3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3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49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49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49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49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49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49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49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49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49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49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49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49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49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49"/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1015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49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49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49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49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49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49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49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49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49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49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49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49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49"/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49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49"/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49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49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49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49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49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49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49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49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49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3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3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49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49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49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49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49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49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49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49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49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49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49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49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49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49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49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49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49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49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49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49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49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49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49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49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49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49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49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49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49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49"/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49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49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49"/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967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49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49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49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49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49"/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997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hidden="1" x14ac:dyDescent="0.3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3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49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49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49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49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49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49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49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49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49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49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49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49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49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49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49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49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49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49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49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49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49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49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49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49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49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49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49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49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49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49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49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49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49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49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49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49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49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49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3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3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49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49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49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49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49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49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49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49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49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49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49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865</v>
      </c>
      <c r="AT2939" s="8"/>
      <c r="AU2939" s="8"/>
      <c r="AV2939" s="8">
        <v>8.1299999999999997E-2</v>
      </c>
      <c r="AW2939" s="51">
        <v>1507.2550000000001</v>
      </c>
      <c r="AX2939" s="115" t="s">
        <v>941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49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1008</v>
      </c>
      <c r="BI2940" s="128"/>
      <c r="BJ2940" s="128"/>
      <c r="BK2940" s="128">
        <v>0.28000000000000003</v>
      </c>
      <c r="BL2940" s="129">
        <v>1329.126</v>
      </c>
      <c r="BM2940" s="2" t="s">
        <v>1008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49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49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49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49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49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49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49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49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49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49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49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49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49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49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49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49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49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1112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49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49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968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49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49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49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1142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49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49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49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49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1058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1248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3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3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49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49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49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49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49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49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49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49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49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49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49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49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49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49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49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49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49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49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49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49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49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49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49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49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49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49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49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49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49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49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49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1186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49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49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49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1141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49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49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49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49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3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3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49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49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49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49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49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49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49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49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49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49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49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49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49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49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49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49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49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49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49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49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49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49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49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49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49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49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49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49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49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49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49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49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49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49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49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49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49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49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3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3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49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49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49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49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49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49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49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49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49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49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49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49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49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49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49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49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49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49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49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49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49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49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49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49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49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49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49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49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49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49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49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49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49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49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49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49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49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49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1257</v>
      </c>
      <c r="BS3083" s="31"/>
      <c r="BT3083" s="31"/>
      <c r="BU3083" s="31"/>
      <c r="BV3083" s="40">
        <v>6.5270000000000001</v>
      </c>
    </row>
    <row r="3084" spans="1:74" s="12" customFormat="1" hidden="1" x14ac:dyDescent="0.3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3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49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49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49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49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49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49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49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49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49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49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49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49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49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49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49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49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49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49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49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49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49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49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49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49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49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49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49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49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49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49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49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49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49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49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49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49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49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49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785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999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3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3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49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49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49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49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49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49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49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49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49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49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49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49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49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49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49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49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49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49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49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49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49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49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49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49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49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49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49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49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49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49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49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49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49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49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49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49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49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49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999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3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3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49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49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49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49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49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49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49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49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49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49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49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49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1008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49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49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49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49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49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49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49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49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49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49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49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49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49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49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49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49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49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49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49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49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49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49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49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49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49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49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785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919</v>
      </c>
      <c r="AT3200" s="2"/>
      <c r="AU3200" s="2"/>
      <c r="AV3200" s="2"/>
      <c r="AW3200" s="46">
        <v>1.0820000000000001</v>
      </c>
      <c r="AX3200" s="113" t="s">
        <v>999</v>
      </c>
      <c r="AY3200" s="113"/>
      <c r="AZ3200" s="113"/>
      <c r="BA3200" s="113"/>
      <c r="BB3200" s="114">
        <v>6.952</v>
      </c>
      <c r="BC3200" s="2" t="s">
        <v>1042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1212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3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3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49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49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49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49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49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49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49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49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49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49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49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49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49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49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49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49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49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49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49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49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49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49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1098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49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49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49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49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49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49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49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49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49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49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49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49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49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49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49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49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920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3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3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49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49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49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49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49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49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49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49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49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49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49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49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49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49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49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49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49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49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49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49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49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49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49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49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49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49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49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49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49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49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49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49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49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1138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49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49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49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49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49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999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3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3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49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49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49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49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49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49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49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49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49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49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49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49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49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49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49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49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49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49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49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49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49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49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49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49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49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49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49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49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49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49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49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49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49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49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49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49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49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49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999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3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3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49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49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49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49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49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49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49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49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49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49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49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1010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49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49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49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49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49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49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49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49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49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49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49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49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49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49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49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49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49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49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49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824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49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49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49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49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49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49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49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49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999</v>
      </c>
      <c r="AY3356" s="113"/>
      <c r="AZ3356" s="113"/>
      <c r="BA3356" s="113"/>
      <c r="BB3356" s="114">
        <v>6.952</v>
      </c>
      <c r="BC3356" s="2" t="s">
        <v>1059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3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3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49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49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49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49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49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49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49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49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49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49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49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49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49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49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49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49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49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49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49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49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49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49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49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49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49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49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803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49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49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49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49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49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49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49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49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49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49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49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49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999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3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3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49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49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49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49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49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49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49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49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49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49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49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49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49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49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49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49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49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49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49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49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49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49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49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49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49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49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49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49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49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49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49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49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49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49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49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49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49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49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999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3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3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49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49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49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49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49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49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49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49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49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49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49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49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49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49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49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49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49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49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49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49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49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49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49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49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49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49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49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49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49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49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49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49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49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49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49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49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49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49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847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999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3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3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49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49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49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49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49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49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49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49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49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49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49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49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49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49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49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49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49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49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49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49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49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49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49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49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49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49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1264</v>
      </c>
      <c r="BS3500" s="31"/>
      <c r="BT3500" s="31"/>
      <c r="BU3500" s="31"/>
      <c r="BV3500" s="40">
        <v>989.63300000000004</v>
      </c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49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49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49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1111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49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49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1129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49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49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49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49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1016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1201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49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49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49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1087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1265</v>
      </c>
      <c r="BS3512" s="31"/>
      <c r="BT3512" s="31"/>
      <c r="BU3512" s="31"/>
      <c r="BV3512" s="40">
        <v>847</v>
      </c>
    </row>
    <row r="3513" spans="1:74" s="12" customFormat="1" hidden="1" x14ac:dyDescent="0.3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3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49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49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49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49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49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49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49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49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49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49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49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49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49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49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49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49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49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49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49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49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49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49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49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49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49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49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49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49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49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49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49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49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49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49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49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835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49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49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49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999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3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3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49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49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49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49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49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49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49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49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49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49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49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49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49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49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49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49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49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49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49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49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49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1020</v>
      </c>
      <c r="K3574" s="2" t="s">
        <v>319</v>
      </c>
      <c r="L3574" s="58">
        <f t="shared" si="184"/>
        <v>0</v>
      </c>
      <c r="M3574" s="58">
        <f t="shared" si="185"/>
        <v>0</v>
      </c>
      <c r="N3574" s="149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49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49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49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49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49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49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49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49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49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49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49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49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49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49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49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49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999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3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3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49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49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49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49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49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49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49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49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49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49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49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49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49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49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49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49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49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49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49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49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49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49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49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49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49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49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49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49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49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49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49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49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49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49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49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49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49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49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3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3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49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49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49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49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49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49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49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49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49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49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49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49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49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49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49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49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49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49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49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49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49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1023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49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49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49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49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49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49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49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49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49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49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49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49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49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49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49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49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49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3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3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49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49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49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49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49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49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49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49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49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49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49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49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49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49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49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49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49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49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49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49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49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49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49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49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49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49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49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49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49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959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1235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49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49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49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49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49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49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49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49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49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3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3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49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49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49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49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49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49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49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49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49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49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49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49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49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49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49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49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49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49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49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49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49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49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49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49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49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49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49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49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49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1167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49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965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1240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49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49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49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49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49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49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49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49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983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1219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3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3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49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49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49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49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49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49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49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49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49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49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49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49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49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49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49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49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49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49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49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49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49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49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49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49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49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49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49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49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49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49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49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49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49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49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49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49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49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49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3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3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49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49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49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49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49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49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49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49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49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49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49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49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49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49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49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49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49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49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49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49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49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49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49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49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49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49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49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49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49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49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49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49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49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49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49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49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49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49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3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3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49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49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49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49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49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49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49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49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49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49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49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49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49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49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49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49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49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49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49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49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49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49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49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49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49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49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49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49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49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49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49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49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49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49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49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49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49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49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3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3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49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49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49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49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49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49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49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49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49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49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49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49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49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49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49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49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49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49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49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49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49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49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49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49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49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49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49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49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49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49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49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49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49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49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49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49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49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49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1088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3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3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49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49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49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49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49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49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49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49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49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49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49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49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49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49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49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49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49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49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49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49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49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49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49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49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49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49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49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49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49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49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49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49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49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49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49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49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49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49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3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3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49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49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49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49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49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49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49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49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49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49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49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49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49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49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49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49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49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49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49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49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49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49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49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49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49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49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49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49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49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49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49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49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49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49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49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49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49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49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3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3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49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49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49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49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49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49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49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49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49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49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49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49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49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49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49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49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49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49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49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49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49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49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49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49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49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49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49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49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955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49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49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825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49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49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49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49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49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49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49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49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3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3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49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49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49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49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49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49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49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49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49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49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862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49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49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49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49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4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49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49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49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49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49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49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49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49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49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49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49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49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49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49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49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49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49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49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49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49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49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49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49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49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3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3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49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806</v>
      </c>
      <c r="AO4060" s="98"/>
      <c r="AP4060" s="98"/>
      <c r="AQ4060" s="98">
        <v>0.5</v>
      </c>
      <c r="AR4060" s="99">
        <v>532.649</v>
      </c>
      <c r="AS4060" s="2" t="s">
        <v>859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49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49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49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49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49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49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49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49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49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938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49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49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49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49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49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49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49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49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49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49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49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49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49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49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49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49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49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49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49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49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49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49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49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49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49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49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49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49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786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3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3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49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49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49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49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49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49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49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49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49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49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938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49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49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49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49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49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49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49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49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49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49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49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49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49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49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49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49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49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49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49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49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49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49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49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1137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49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49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49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49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49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3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3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49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49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49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49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49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49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49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49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49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49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939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49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49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49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49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49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49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49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49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49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49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49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49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49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49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49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49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49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49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49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815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1110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49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49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49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49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49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49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1018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49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49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49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922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1258</v>
      </c>
      <c r="BS4175" s="31"/>
      <c r="BT4175" s="31"/>
      <c r="BU4175" s="31"/>
      <c r="BV4175" s="40">
        <v>11.718999999999999</v>
      </c>
    </row>
    <row r="4176" spans="1:74" s="12" customFormat="1" hidden="1" x14ac:dyDescent="0.3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3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49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49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49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49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49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49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49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49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49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49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938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49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49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49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49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49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49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49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49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49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49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49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49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49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49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49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49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49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49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49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49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49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49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49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49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49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49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49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49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3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3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49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49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49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49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49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49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49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49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49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49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938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49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49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49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49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49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49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49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49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49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49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49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49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49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49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49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49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49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49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49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49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49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49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49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49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49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49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49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49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3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3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49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49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49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49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49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49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49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49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49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49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49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49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49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49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1015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49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49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49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49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49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49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49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49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49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49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49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49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49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49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49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49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49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49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49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49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49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49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49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49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3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3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49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49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49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49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49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49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49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49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49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49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49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49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49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49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1015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49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49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49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49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49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49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49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49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49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49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49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49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49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49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49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49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49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49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49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49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49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49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49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49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1248</v>
      </c>
      <c r="BS4331" s="31"/>
      <c r="BT4331" s="31"/>
      <c r="BU4331" s="31"/>
      <c r="BV4331" s="40">
        <v>28.600999999999999</v>
      </c>
    </row>
    <row r="4332" spans="1:74" s="12" customFormat="1" hidden="1" x14ac:dyDescent="0.3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3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49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49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49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49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49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49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49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49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49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49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938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49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944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49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49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49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49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49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49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49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49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49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49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49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49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49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49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49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49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49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49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49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49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49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49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49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49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49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49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49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923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3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3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49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49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49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49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49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49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49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49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49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49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49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49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49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49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49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49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49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49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49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49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49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49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49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49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49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49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49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49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49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49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49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49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49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49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49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49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49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49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3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3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49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49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49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49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49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49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49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49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49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49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938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49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49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49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49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49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49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49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49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49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49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49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49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49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49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49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49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49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49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49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1168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49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49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49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49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902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833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49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49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49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49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49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3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3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49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49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49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49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49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49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49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49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49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49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938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49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49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49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49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49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49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49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49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49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49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49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49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49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49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49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49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49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49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49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49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49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49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49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49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49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49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49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49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924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3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3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49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49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49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49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49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49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49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49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49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49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49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49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49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49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49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49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49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49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49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49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49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49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49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49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49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49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49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49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49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49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49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49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49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49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49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49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49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49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3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3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49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49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49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49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49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49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49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49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49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49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938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49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49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49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49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49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49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49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49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49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49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49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49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49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49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49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49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49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49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49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49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1180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49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49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49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49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49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49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49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49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1089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3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3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49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49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49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49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49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49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49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49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49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49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49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49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49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49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49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49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49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49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49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49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49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49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49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49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49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49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49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49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49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49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49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49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49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49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49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49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49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49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3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3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49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49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49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49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49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49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49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49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49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49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938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49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49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49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49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49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49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49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49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49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49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49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49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49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49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49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49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49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49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49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49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49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49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49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49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49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49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49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49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3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3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49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49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49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49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49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49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49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49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49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49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49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49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49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49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49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49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49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49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49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49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49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49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49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49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49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49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49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49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49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49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49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49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49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49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49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49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49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49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3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3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49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49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49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49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49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49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49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49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49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49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49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49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49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49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49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49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49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49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49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49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49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49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49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49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49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49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49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49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49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49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825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49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49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49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49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49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49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49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49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999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3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3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49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49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49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49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49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49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49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49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49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49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49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49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49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49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49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49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49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49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49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49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49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49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49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49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49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49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49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49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49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49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49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49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49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49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49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49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49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49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999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3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3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49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49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49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49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49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49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49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49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49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49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49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49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49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49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49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49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49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49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49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49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49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49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49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49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49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49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49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49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49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49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49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49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49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49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49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49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49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49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1047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1207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3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3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49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806</v>
      </c>
      <c r="AO4801" s="98"/>
      <c r="AP4801" s="98"/>
      <c r="AQ4801" s="98">
        <v>0.78100000000000003</v>
      </c>
      <c r="AR4801" s="99">
        <v>679.26499999999999</v>
      </c>
      <c r="AS4801" s="2" t="s">
        <v>860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49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49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49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49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49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49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49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49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49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938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49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49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49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49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49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49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49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49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49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49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49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49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49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49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49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49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49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49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49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1169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49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49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49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49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49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49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49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49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49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1043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3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3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49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49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49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49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49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49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49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49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49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49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49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49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49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49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1015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49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49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49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49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49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49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49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49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49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49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49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49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49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49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49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49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49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49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49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49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49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49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49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49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3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3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49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49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49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49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49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49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49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49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49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49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49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49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49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49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49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49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49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49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49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49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49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49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49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49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49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49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49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49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49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49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49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49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49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49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49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49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49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49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3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3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49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49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49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49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49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49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49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49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49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49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49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49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49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49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49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49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49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49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49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49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1162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49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49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49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49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49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49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49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49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49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1109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49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887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49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49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49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49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49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49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49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49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848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3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3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49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49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49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49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49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49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49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49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49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49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49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49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49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49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49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49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49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49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49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49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1163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49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49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49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49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49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49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49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49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49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49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49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49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49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49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49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49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49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49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3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3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49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49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49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49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49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49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49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49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49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49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49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49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49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49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49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49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49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49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49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49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49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49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49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49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49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49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49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49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49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49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49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49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49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833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49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49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49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49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49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787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921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3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3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49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49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49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49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49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49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49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49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49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49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49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49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49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49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49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49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49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49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49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49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49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49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49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49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49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49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49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49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49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49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49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49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49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49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49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49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49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49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1000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3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3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49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49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49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49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49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49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49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49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49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49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49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866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49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49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49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49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49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49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49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49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49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49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49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49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49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49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49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934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49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49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49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49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888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49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49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49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49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49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49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49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49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788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848</v>
      </c>
      <c r="AT5111" s="2"/>
      <c r="AU5111" s="2"/>
      <c r="AV5111" s="2"/>
      <c r="AW5111" s="46">
        <v>1.0820000000000001</v>
      </c>
      <c r="AX5111" s="113" t="s">
        <v>999</v>
      </c>
      <c r="AY5111" s="113"/>
      <c r="AZ5111" s="113"/>
      <c r="BA5111" s="113"/>
      <c r="BB5111" s="114">
        <v>55.639000000000003</v>
      </c>
      <c r="BC5111" s="2" t="s">
        <v>1064</v>
      </c>
      <c r="BD5111" s="2"/>
      <c r="BE5111" s="2"/>
      <c r="BF5111" s="2"/>
      <c r="BG5111" s="46">
        <f>1.35+59</f>
        <v>60.35</v>
      </c>
      <c r="BH5111" s="128" t="s">
        <v>1151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3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3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49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49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49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49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49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49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49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49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49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49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49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49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49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49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49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49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49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49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49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49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49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49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49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49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49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49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49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49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49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49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49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49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49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49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49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49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49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49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3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3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49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49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49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49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49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49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49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49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49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49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49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49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49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49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49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49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49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49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49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49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49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49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49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49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49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49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49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49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49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1108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49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49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49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49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49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49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49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49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49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985</v>
      </c>
      <c r="AY5189" s="113"/>
      <c r="AZ5189" s="113"/>
      <c r="BA5189" s="113"/>
      <c r="BB5189" s="114">
        <v>69.873999999999995</v>
      </c>
      <c r="BC5189" s="2" t="s">
        <v>1090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1213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3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3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49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49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49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49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49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49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49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49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49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49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49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863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1011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49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49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49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49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49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49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49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49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49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49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49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49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49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49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49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49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49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49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1170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49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49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49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49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49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49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49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49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49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789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1083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1220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3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3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49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860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49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49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49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49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49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49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49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49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49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49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866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1010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49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49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49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49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49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49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49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49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49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49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49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49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49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49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49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49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49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49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883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49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1121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49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49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49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49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1140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49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49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1196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49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49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790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1091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3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3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49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49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49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49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49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49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49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49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49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49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49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49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49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49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49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49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49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49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49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49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49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49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49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49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49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49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49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49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49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49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49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49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49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49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49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49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49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49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3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3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49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49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49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49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49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49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49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49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49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49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49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49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49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49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49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49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49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49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49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49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49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49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49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49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49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49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49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49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49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49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49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49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49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49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49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908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49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49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49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1044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1255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3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3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49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49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49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49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49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49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49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49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49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49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49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49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49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49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49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49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49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49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49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49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49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49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878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49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49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49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49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49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49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49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1139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49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1239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49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897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49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49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49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49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49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49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49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984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1253</v>
      </c>
      <c r="BS5384" s="31"/>
      <c r="BT5384" s="31"/>
      <c r="BU5384" s="31"/>
      <c r="BV5384" s="40">
        <v>24.36</v>
      </c>
    </row>
    <row r="5385" spans="1:74" s="12" customFormat="1" hidden="1" x14ac:dyDescent="0.3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3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49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49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49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49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49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49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49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49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49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49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49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49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49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49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49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49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49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49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49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49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49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49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49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49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49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49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49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49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49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49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49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49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49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49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49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49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49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49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3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3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49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49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49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49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49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49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49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49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49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49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49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49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49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49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49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49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49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49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49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49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49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49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49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49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49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49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49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49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49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49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49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49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49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49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49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49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49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49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1052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3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3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49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49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49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49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49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49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49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49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49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49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49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1012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49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49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49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49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49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49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49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49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49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49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49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49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49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49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49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49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49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49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1107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1118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49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49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49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49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49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49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49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49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49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848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3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3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49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49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49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49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49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49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49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49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49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49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49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49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49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49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49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49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49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49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49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49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49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49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49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49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49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49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49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49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49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49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49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49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49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49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49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49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49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49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3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3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49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49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49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49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49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49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49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49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49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49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49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49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49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49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49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49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871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49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49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49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49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49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49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49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49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49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49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49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49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49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49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889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49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49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1243</v>
      </c>
      <c r="BS5573" s="31"/>
      <c r="BT5573" s="31"/>
      <c r="BU5573" s="31">
        <v>1</v>
      </c>
      <c r="BV5573" s="40">
        <v>20.94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49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49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49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49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49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49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1032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3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3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49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49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49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49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49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49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49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49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49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49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49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49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49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49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49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49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49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49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49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49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49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49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49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49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49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49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49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49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49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1229</v>
      </c>
      <c r="BS5609" s="31"/>
      <c r="BT5609" s="31"/>
      <c r="BU5609" s="31">
        <v>1.2E-2</v>
      </c>
      <c r="BV5609" s="40">
        <v>38.866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49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890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1238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49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49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49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890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49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890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49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49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49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49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3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3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49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49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49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49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49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49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49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49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49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49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49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1012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49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49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49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49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49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49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49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49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49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49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49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49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49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49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49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49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49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49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49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49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49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49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49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49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49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49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49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3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3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49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49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49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49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49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49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49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49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49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49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49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49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49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49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49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49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49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49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49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49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49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49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49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49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49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49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49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49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49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49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891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49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49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49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49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49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49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49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49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925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3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3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49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49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49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49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49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49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49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49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49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49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49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945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49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49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49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49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49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49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49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49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49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49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49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49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49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49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49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49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49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49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882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49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826</v>
      </c>
      <c r="AO5727" s="98"/>
      <c r="AP5727" s="98"/>
      <c r="AQ5727" s="98">
        <v>1.5E-3</v>
      </c>
      <c r="AR5727" s="99">
        <v>2.0760000000000001</v>
      </c>
      <c r="AS5727" s="2" t="s">
        <v>892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1120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49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882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49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49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1136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49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49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49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49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49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791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1092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3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3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49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49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49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49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49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49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49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49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49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49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49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49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49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49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49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49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49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49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49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49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49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49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49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49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49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49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49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49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49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816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960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1171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49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49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828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1128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49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49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49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49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49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49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49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999</v>
      </c>
      <c r="AY5774" s="113"/>
      <c r="AZ5774" s="113"/>
      <c r="BA5774" s="113"/>
      <c r="BB5774" s="114">
        <v>11.122999999999999</v>
      </c>
      <c r="BC5774" s="2" t="s">
        <v>1060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1214</v>
      </c>
      <c r="BN5774" s="2"/>
      <c r="BO5774" s="2"/>
      <c r="BP5774" s="2"/>
      <c r="BQ5774" s="46">
        <v>193.73599999999999</v>
      </c>
      <c r="BR5774" s="31" t="s">
        <v>1259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3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3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49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49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49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49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49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49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49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49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49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49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49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49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49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49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49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49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49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49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49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49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49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49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49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49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49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49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49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49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49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49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49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49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49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49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49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49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49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49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3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3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49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49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49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49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49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49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49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49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49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49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49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49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49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49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1016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49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49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49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49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49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49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49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49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49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49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49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49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49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49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49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49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49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49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49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49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49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49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49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49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3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3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49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861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49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49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49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49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49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49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49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49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49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49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49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49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49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49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49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49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49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49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49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49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49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49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49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49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49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49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49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49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49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49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49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49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49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49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1014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49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49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49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987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1256</v>
      </c>
      <c r="BS5891" s="31"/>
      <c r="BT5891" s="31"/>
      <c r="BU5891" s="31"/>
      <c r="BV5891" s="40">
        <v>25.1</v>
      </c>
    </row>
    <row r="5892" spans="1:74" s="12" customFormat="1" hidden="1" x14ac:dyDescent="0.3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3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49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49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49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49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49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49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49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49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49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49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49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49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49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49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49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49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49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49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49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49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49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49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49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49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49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49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49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49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49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49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1119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49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49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49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49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49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49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49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49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926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1214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3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3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49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49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49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49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49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49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49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49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49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49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49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49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49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49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49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49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49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49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49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49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49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49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49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49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49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49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49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49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49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49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1237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49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49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49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49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49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49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49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49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849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3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3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49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49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49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49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49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49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49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49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49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49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49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49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49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49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49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49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49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49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49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49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49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49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49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49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49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49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49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49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49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1172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49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49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49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49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49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49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49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49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49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3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3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49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49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49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49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49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49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49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49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49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49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49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49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49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1222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49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49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49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49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49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49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49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49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49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49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49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49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49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49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49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49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49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49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49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49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49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49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49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49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49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986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3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3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49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49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49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49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49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49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49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49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49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49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49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49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49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49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49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49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49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49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49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49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49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49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49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49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49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49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49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49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49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49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49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49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49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49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49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49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49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49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999</v>
      </c>
      <c r="AY6086" s="113"/>
      <c r="AZ6086" s="113"/>
      <c r="BA6086" s="113"/>
      <c r="BB6086" s="114">
        <v>8.5</v>
      </c>
      <c r="BC6086" s="2" t="s">
        <v>1093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3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3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49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49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49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49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49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49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49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49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49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49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49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49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49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49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49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49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49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49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49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49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49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49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49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49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49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49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49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49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49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49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49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49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49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49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49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836</v>
      </c>
      <c r="AO6122" s="98"/>
      <c r="AP6122" s="98"/>
      <c r="AQ6122" s="98">
        <v>1</v>
      </c>
      <c r="AR6122" s="99">
        <v>4.6120000000000001</v>
      </c>
      <c r="AS6122" s="2" t="s">
        <v>907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1030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49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49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49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1003</v>
      </c>
      <c r="AY6125" s="113"/>
      <c r="AZ6125" s="113"/>
      <c r="BA6125" s="113"/>
      <c r="BB6125" s="114">
        <f>26.79+13.764</f>
        <v>40.554000000000002</v>
      </c>
      <c r="BC6125" s="2" t="s">
        <v>1083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1249</v>
      </c>
      <c r="BS6125" s="31"/>
      <c r="BT6125" s="31"/>
      <c r="BU6125" s="31"/>
      <c r="BV6125" s="40">
        <v>1.34</v>
      </c>
    </row>
    <row r="6126" spans="1:74" s="12" customFormat="1" hidden="1" x14ac:dyDescent="0.3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3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49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49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49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49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49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49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49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49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49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49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49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49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49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49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49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49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49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49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49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49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49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49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49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49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49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49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49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49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49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1231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49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49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49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1187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49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49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49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1159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49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49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49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792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999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1215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3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3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49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49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49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49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49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49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49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49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49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49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49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49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49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49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49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869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49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49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49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49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49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49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49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49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49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49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49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49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49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49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49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49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49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49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49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49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49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49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49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999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3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3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49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49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49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49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49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49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49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49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49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49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49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49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49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49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49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49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49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49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49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49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49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49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49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49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49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49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49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49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49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49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49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49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49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49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49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49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49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49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853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999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3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3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49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860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49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49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49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49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49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49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49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49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49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49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49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49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49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49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49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49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49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49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49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49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49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49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49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49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49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49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49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49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49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49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49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49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49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49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49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49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49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999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3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3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49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49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49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49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49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49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49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49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49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49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49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49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49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49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49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49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49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49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49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49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49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49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49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49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49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49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49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49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49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49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49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49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49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1191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49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49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49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49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49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3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3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49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49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49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49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49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49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49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49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49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49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49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49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49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49"/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49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49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49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49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49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49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49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49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49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49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49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49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49"/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49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49"/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49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49"/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49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49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49"/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49"/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49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49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49"/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1094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hidden="1" x14ac:dyDescent="0.3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3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49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49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49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49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49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49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49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49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49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49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49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49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49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49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49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49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49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49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49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49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49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49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49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49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49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49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149"/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49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49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49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49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49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49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49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149"/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49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49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49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3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3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49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49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49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49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49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49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49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49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49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49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49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49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49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49"/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49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49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49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49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49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49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49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49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49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49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49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49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49"/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49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49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49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49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49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49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49"/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49"/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49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49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49"/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793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1053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hidden="1" x14ac:dyDescent="0.3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3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49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49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49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49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49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49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49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49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49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49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49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49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49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49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49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49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49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49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49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49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49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49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49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49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49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49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49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49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49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49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49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49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49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49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49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49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49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49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794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999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3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3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49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49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49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49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49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49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49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49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49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49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49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49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49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49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49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49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49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49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49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49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49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49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49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49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49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49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49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49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49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49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49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49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49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49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49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49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49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49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999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3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3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49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49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49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49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49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49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49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49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49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49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49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49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49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149"/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49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49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49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49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49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49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49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49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49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49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49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149"/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804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49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49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49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49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49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49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49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49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149"/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49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49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149"/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999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3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3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49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49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49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49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49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49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49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49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49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49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49"/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1155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49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49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49"/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49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49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49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49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49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49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49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49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49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49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49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49"/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805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49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49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49"/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49"/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49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49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49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49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49"/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909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49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49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49"/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917</v>
      </c>
      <c r="AT6593" s="2"/>
      <c r="AU6593" s="2"/>
      <c r="AV6593" s="2"/>
      <c r="AW6593" s="46">
        <v>18.004000000000001</v>
      </c>
      <c r="AX6593" s="113" t="s">
        <v>996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3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3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49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49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49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49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49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49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49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49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49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49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49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49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49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149"/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49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49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49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49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49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49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49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49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49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49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49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49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49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149"/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49"/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1230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49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49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49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49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49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149"/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49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49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149"/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999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3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3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49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49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49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49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49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49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49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49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49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49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49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49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49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49"/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49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49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49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49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49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49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49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49"/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877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49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49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49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49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49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49"/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49"/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49"/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896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149"/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49"/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49"/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815</v>
      </c>
      <c r="AO6666" s="98"/>
      <c r="AP6666" s="98"/>
      <c r="AQ6666" s="98">
        <v>2</v>
      </c>
      <c r="AR6666" s="99">
        <v>2.7440000000000002</v>
      </c>
      <c r="AS6666" s="2" t="s">
        <v>904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815</v>
      </c>
      <c r="BS6666" s="31"/>
      <c r="BT6666" s="31"/>
      <c r="BU6666" s="31">
        <v>5</v>
      </c>
      <c r="BV6666" s="40">
        <v>9.5329999999999995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49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149"/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49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49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49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3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3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49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49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49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49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49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49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49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49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49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49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49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49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49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49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49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49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49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49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49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49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49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49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49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49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49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49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49"/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49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49"/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818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149"/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893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1118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49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49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1190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49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903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1190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49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149"/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49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49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149"/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795</v>
      </c>
      <c r="AJ6710" s="2"/>
      <c r="AK6710" s="2"/>
      <c r="AL6710" s="2"/>
      <c r="AM6710" s="46">
        <v>158.63300000000001</v>
      </c>
      <c r="AN6710" s="98" t="s">
        <v>854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3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3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49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49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49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49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49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49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49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49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49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49"/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935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49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49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49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149"/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49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49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49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49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49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49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49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49"/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1226</v>
      </c>
      <c r="BS6733" s="31"/>
      <c r="BT6733" s="31"/>
      <c r="BU6733" s="31"/>
      <c r="BV6733" s="40">
        <v>0.77600000000000002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49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49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49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49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149"/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49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149"/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149"/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1117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49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49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149"/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149"/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149"/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49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49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149"/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990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1250</v>
      </c>
      <c r="BS6749" s="31"/>
      <c r="BT6749" s="31"/>
      <c r="BU6749" s="31"/>
      <c r="BV6749" s="40">
        <v>15.192</v>
      </c>
    </row>
    <row r="6750" spans="1:74" s="12" customFormat="1" hidden="1" x14ac:dyDescent="0.3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3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49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49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49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49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49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49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49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49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49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49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49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49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49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49"/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808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49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49"/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49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49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49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49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149"/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1023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49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1227</v>
      </c>
      <c r="BS6772" s="31"/>
      <c r="BT6772" s="31"/>
      <c r="BU6772" s="31"/>
      <c r="BV6772" s="40">
        <v>2.1309999999999998</v>
      </c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49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49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49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49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49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49"/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49"/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49"/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894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49"/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49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1130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49"/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1194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49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149"/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910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1031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49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49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49"/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799</v>
      </c>
      <c r="AJ6788" s="2"/>
      <c r="AK6788" s="2"/>
      <c r="AL6788" s="2"/>
      <c r="AM6788" s="46">
        <v>73.152000000000001</v>
      </c>
      <c r="AN6788" s="98" t="s">
        <v>855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1097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3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3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49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49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49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49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49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49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49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49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49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49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49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49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49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49"/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49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49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49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49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49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49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49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49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49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49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49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49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49"/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801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49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49"/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49"/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895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1184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1236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49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49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49"/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895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49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49"/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49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49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49"/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796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991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1216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3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3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49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49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49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49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49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49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49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49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49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49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49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49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49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49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49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49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49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49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49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49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49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49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49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49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49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49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49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149"/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1165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149"/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1165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49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49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49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49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149"/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49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49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49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49"/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994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3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3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49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49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49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49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49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49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49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49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49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49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49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49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49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49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49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49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49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49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49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49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49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49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49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49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49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49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49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49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49"/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49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49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49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49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49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49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49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49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49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1050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3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3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49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49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49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49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49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49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49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49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49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49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49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49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49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49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49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49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49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49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49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49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49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49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49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49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49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49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149"/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49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49"/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819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149"/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49"/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819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49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49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49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49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49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49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149"/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1070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3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3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49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49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49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49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49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49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49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49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49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49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49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49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49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49"/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49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49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49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49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49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49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49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49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49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49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49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49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49"/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49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49"/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958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1175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49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49"/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1242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49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49"/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832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1195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49"/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49"/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49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49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49"/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856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992</v>
      </c>
      <c r="AY6983" s="113"/>
      <c r="AZ6983" s="113"/>
      <c r="BA6983" s="113"/>
      <c r="BB6983" s="114">
        <v>9.4879999999999995</v>
      </c>
      <c r="BC6983" s="2" t="s">
        <v>1061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1211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3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3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49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49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49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49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49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49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49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49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49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49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49"/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49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49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149"/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49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49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49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49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49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49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49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49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49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49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49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49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49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49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49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49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49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49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49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149"/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49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49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49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49"/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857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3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3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49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49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49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49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49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49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49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49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49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49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49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49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49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49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49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49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49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49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49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49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49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49"/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1228</v>
      </c>
      <c r="BS7045" s="31"/>
      <c r="BT7045" s="31"/>
      <c r="BU7045" s="31"/>
      <c r="BV7045" s="40">
        <v>3.8650000000000002</v>
      </c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49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49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49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49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49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49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49"/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1106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49"/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1116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49"/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829</v>
      </c>
      <c r="AO7054" s="98"/>
      <c r="AP7054" s="98"/>
      <c r="AQ7054" s="98">
        <v>7.0000000000000001E-3</v>
      </c>
      <c r="AR7054" s="99">
        <v>11.102</v>
      </c>
      <c r="AS7054" s="2" t="s">
        <v>899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1127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49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49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49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49"/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49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49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49"/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797</v>
      </c>
      <c r="AJ7061" s="2"/>
      <c r="AK7061" s="2"/>
      <c r="AL7061" s="2"/>
      <c r="AM7061" s="46">
        <v>74.465999999999994</v>
      </c>
      <c r="AN7061" s="98" t="s">
        <v>858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1045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3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3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49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49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49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49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49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49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49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49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49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49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49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49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49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49"/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49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49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N7079" s="149"/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49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49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49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49"/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1161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49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49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49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49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49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49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49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49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49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49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49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49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49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49"/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49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49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149"/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999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3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3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49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49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49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49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49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49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49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49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49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49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49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49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49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49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49"/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870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49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49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49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49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49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49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49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49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49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49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49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49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49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49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49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49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49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49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49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49"/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49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49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49"/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999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3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3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49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49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49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49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49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49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49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49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49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49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49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49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49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49"/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49"/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49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49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49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49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49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49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49"/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1227</v>
      </c>
      <c r="BS7162" s="44"/>
      <c r="BT7162" s="44"/>
      <c r="BU7162" s="44"/>
      <c r="BV7162" s="45">
        <v>2.714</v>
      </c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49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49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49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49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149"/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49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49"/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1177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49"/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49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49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49"/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1177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49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49"/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49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49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49"/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993</v>
      </c>
      <c r="AY7178" s="115"/>
      <c r="AZ7178" s="115"/>
      <c r="BA7178" s="115"/>
      <c r="BB7178" s="116">
        <v>9.4359999999999999</v>
      </c>
      <c r="BC7178" s="8" t="s">
        <v>999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1252</v>
      </c>
      <c r="BS7178" s="44"/>
      <c r="BT7178" s="44"/>
      <c r="BU7178" s="44"/>
      <c r="BV7178" s="45">
        <v>1.34</v>
      </c>
    </row>
    <row r="7179" spans="1:74" s="12" customFormat="1" hidden="1" x14ac:dyDescent="0.3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3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3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49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49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49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49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49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49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49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49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49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49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49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49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49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49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49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49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49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49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49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49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49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49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49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49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49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49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49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5" t="s">
        <v>802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3" t="s">
        <v>391</v>
      </c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3" t="s">
        <v>549</v>
      </c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3" t="s">
        <v>467</v>
      </c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3" t="s">
        <v>623</v>
      </c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967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3" t="s">
        <v>467</v>
      </c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3" t="s">
        <v>454</v>
      </c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3" t="s">
        <v>1330</v>
      </c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1035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49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49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49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t="28.8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3" t="s">
        <v>1331</v>
      </c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843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1096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3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3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3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2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3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2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49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2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49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2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49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2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49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2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49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2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49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2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49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2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49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2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49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2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49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2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49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2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49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2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49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2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49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2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49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2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49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2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49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2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49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2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49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2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49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2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3" t="s">
        <v>952</v>
      </c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952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2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49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2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49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2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49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2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49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2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49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2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49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2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49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2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3" t="s">
        <v>391</v>
      </c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2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49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49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3" t="s">
        <v>460</v>
      </c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2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49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2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3" t="s">
        <v>1036</v>
      </c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1036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2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3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2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49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t="28.8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2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3" t="s">
        <v>1332</v>
      </c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977</v>
      </c>
      <c r="AY7256" s="115"/>
      <c r="AZ7256" s="115"/>
      <c r="BA7256" s="115"/>
      <c r="BB7256" s="116">
        <v>91.132999999999996</v>
      </c>
      <c r="BC7256" s="8" t="s">
        <v>1095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3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2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3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3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49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3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49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3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49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3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49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3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49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3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49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3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49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3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49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3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49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3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49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3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49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3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49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3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49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3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49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3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49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3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49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3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49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3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49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3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49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3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49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3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49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3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49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3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49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3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49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3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49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3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49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3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49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3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49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3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49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3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49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3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49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3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49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3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49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3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49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3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49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1197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3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49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3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49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3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49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999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3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3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3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49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3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49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3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49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3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49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3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49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3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49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3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49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3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49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3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49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3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49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3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49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3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49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3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49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3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49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3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49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3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49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3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49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3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49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3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49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3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49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3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49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3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53" t="s">
        <v>426</v>
      </c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3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49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3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49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3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49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3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49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3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49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3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49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3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53" t="s">
        <v>1343</v>
      </c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1105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3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53" t="s">
        <v>601</v>
      </c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3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49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3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53" t="s">
        <v>601</v>
      </c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3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53" t="s">
        <v>1344</v>
      </c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1191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3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53" t="s">
        <v>457</v>
      </c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3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53" t="s">
        <v>1345</v>
      </c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1198</v>
      </c>
      <c r="BN7331" s="8"/>
      <c r="BO7331" s="8"/>
      <c r="BP7331" s="8">
        <v>7</v>
      </c>
      <c r="BQ7331" s="51">
        <v>11.587999999999999</v>
      </c>
      <c r="BR7331" s="44" t="s">
        <v>1245</v>
      </c>
      <c r="BS7331" s="44"/>
      <c r="BT7331" s="44"/>
      <c r="BU7331" s="44">
        <v>1</v>
      </c>
      <c r="BV7331" s="45">
        <v>97.138000000000005</v>
      </c>
    </row>
    <row r="7332" spans="1:74" hidden="1" x14ac:dyDescent="0.3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49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3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49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t="28.8" hidden="1" x14ac:dyDescent="0.3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53" t="s">
        <v>1346</v>
      </c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800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1054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1266</v>
      </c>
      <c r="BS7334" s="44"/>
      <c r="BT7334" s="44"/>
      <c r="BU7334" s="44"/>
      <c r="BV7334" s="45">
        <v>876.24400000000003</v>
      </c>
    </row>
    <row r="7335" spans="1:74" s="12" customFormat="1" hidden="1" x14ac:dyDescent="0.3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3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3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49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3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49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3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49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3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49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3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49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3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49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3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49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3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49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3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49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3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49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3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49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3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49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3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49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3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49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3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49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3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49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3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49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3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49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3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49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3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49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3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49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3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49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3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49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3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49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3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49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3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49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3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49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3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49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810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3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49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3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49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822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3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49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827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967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3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49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822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3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49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3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49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3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49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1014</v>
      </c>
      <c r="BD7370" s="8"/>
      <c r="BE7370" s="8"/>
      <c r="BF7370" s="8">
        <v>7</v>
      </c>
      <c r="BG7370" s="51">
        <v>9.94</v>
      </c>
      <c r="BH7370" s="130" t="s">
        <v>1145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3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49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3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49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3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49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3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3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3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49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3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49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3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49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3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49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3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49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3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49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3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49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3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49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3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49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3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49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3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49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3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49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3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49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3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49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3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49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3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49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3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49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3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49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3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49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3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49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3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49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3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49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3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49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3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49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3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49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3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49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3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49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3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49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3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49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3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49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3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49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3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49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3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49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3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49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3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49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912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3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49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3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49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3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49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1072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1150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3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3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3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49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3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49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3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49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3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49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3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49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3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49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3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49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3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49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3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49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3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49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1007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3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49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3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49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3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49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3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49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3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49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3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49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3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49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3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49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3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49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3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49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3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49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3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49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3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49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3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49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3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49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3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49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3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49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3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49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967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3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49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3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49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963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955</v>
      </c>
      <c r="BI7443" s="130"/>
      <c r="BJ7443" s="130"/>
      <c r="BK7443" s="130">
        <v>0.34200000000000003</v>
      </c>
      <c r="BL7443" s="131">
        <v>674.17700000000002</v>
      </c>
      <c r="BM7443" s="8" t="s">
        <v>898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3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49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3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49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898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3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49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1131</v>
      </c>
      <c r="BI7446" s="130"/>
      <c r="BJ7446" s="130"/>
      <c r="BK7446" s="130">
        <v>118</v>
      </c>
      <c r="BL7446" s="131">
        <v>178.06899999999999</v>
      </c>
      <c r="BM7446" s="8" t="s">
        <v>1136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3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49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970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3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49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911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1026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3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49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3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49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3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49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1005</v>
      </c>
      <c r="AY7451" s="115"/>
      <c r="AZ7451" s="115"/>
      <c r="BA7451" s="115"/>
      <c r="BB7451" s="116">
        <f>6.878+155.121+155.549</f>
        <v>317.548</v>
      </c>
      <c r="BC7451" s="8" t="s">
        <v>1073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1149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3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3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3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49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3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49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3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49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3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49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3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49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3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49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3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49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3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49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3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49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3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49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3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49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3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49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3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49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3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49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3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49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3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49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3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49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3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49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3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49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3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49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3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49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3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49"/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873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3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49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3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49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3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49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3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49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3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49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3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49"/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3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49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3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49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3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49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3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49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3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49"/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3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49"/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3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49"/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1146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3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49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3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49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3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49"/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978</v>
      </c>
      <c r="AY7490" s="115"/>
      <c r="AZ7490" s="115"/>
      <c r="BA7490" s="115"/>
      <c r="BB7490" s="116">
        <v>23.143999999999998</v>
      </c>
      <c r="BC7490" s="8" t="s">
        <v>1065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3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3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3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49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3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53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3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53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3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53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3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53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3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53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3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53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3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53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3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53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3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53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3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53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3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53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3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53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3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53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3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53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3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53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3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53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3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53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3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53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3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53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3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53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3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53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3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53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3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53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3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53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3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53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3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53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3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53" t="s">
        <v>514</v>
      </c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3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53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3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53" t="s">
        <v>420</v>
      </c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3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53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3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53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3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53" t="s">
        <v>1349</v>
      </c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822</v>
      </c>
      <c r="BS7524" s="44"/>
      <c r="BT7524" s="44"/>
      <c r="BU7524" s="44">
        <v>2</v>
      </c>
      <c r="BV7524" s="45">
        <v>2.782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53" t="s">
        <v>906</v>
      </c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906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3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53" t="s">
        <v>1348</v>
      </c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906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1018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1199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3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53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3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53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t="43.2" hidden="1" x14ac:dyDescent="0.3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53" t="s">
        <v>1347</v>
      </c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844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977</v>
      </c>
      <c r="AY7529" s="115"/>
      <c r="AZ7529" s="115"/>
      <c r="BA7529" s="115"/>
      <c r="BB7529" s="116">
        <v>126.65600000000001</v>
      </c>
      <c r="BC7529" s="8" t="s">
        <v>1073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3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3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3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49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3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49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3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49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3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49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3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49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3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49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3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49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3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49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3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49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3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49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3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49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3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49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3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49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3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49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3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49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3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49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3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49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3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49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3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49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3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49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3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49"/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1022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3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49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3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49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3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49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3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49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3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49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3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49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3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49"/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3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49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3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49"/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3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49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3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49"/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3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49"/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3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49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3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49"/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1017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3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49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3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49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idden="1" x14ac:dyDescent="0.3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49"/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979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3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3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3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49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3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49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3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49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3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49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3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49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3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49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3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49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3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49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3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49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3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49"/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867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3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49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3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49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3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49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3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49"/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3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49"/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3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49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3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49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3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49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3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49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3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49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3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49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3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49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3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49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3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49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3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49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3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49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3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49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3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49"/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811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3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49"/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3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49"/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1179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3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49"/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1125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3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49"/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1179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3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49"/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1179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3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49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3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49"/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971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1200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3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49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3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49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3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49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3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3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3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49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3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49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3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49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3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49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3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49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3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49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3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49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3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49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3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49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3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53" t="s">
        <v>506</v>
      </c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3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49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3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49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3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49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3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49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3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49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3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49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3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53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3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49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3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49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3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49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3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49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3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49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3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49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3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49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3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49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3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49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3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49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3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53" t="s">
        <v>1350</v>
      </c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879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3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53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3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53" t="s">
        <v>1351</v>
      </c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823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3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49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3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53" t="s">
        <v>1352</v>
      </c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3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53" t="s">
        <v>1353</v>
      </c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879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1132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3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49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3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53" t="s">
        <v>972</v>
      </c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972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3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53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3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49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t="43.2" hidden="1" x14ac:dyDescent="0.3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53" t="s">
        <v>1354</v>
      </c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927</v>
      </c>
      <c r="AT7646" s="8"/>
      <c r="AU7646" s="8"/>
      <c r="AV7646" s="8"/>
      <c r="AW7646" s="51">
        <v>7.5949999999999998</v>
      </c>
      <c r="AX7646" s="115" t="s">
        <v>1004</v>
      </c>
      <c r="AY7646" s="115"/>
      <c r="AZ7646" s="115"/>
      <c r="BA7646" s="115"/>
      <c r="BB7646" s="116">
        <v>11.095000000000001</v>
      </c>
      <c r="BC7646" s="8" t="s">
        <v>1074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1260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3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3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3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49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3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49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3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49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3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49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3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49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3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49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3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49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3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49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3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49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3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49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3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49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3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49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3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49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3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49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3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49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3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49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3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49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3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49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3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49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3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49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3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49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3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49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3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49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3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49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3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49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3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49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3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49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3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49"/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3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49"/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1104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1234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3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49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3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49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3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49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3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49"/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967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3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49"/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3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49"/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973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3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49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3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49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idden="1" x14ac:dyDescent="0.3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49"/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928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1075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3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3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3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49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3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49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3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49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3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49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3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49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3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49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3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49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3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49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3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49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3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49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3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49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3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49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3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49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3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49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3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49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3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49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3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49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3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49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3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49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3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49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3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49"/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3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49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3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49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3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49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3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49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3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49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3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49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3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49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3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49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3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49"/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1115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3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49"/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3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49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3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49"/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1191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3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49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3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49"/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3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49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3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49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3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49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3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3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3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49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3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49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3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49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3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49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3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49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3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49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3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49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3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49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3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49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3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49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3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49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3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49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3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49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3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49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3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49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3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49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3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49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3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49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3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49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3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49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3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49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3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49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3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49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3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49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3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49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3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49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3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49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3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49"/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3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49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3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49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3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49"/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3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49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3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49"/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3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49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3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49"/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3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49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3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49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idden="1" x14ac:dyDescent="0.3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49"/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783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929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3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3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3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49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3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49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3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49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3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49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3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49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3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49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3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49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3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49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3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49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3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49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3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49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3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49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3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49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3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49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3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49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3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49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3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49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3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49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3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49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3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49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3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49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3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49"/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951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3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49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3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49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3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49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3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49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3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49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3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49"/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3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49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3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49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3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49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3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49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3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49"/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3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49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3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49"/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3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49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3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49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idden="1" x14ac:dyDescent="0.3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49"/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845</v>
      </c>
      <c r="AO7802" s="100"/>
      <c r="AP7802" s="100"/>
      <c r="AQ7802" s="100"/>
      <c r="AR7802" s="101">
        <v>24.379000000000001</v>
      </c>
      <c r="AS7802" s="8" t="s">
        <v>930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3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3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3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49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3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49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3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49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3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49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3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49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3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49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3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49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3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49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3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49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3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49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3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49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3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49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3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49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3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49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3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49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3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49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3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49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3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49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3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49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3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49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3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49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3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49"/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876</v>
      </c>
      <c r="BS7825" s="44"/>
      <c r="BT7825" s="44"/>
      <c r="BU7825" s="44"/>
      <c r="BV7825" s="45">
        <v>2.0110000000000001</v>
      </c>
    </row>
    <row r="7826" spans="1:74" hidden="1" x14ac:dyDescent="0.3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49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3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49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3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49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3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49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3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49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3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49"/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3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49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3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49"/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3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49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3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49"/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3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49"/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3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49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3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49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3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49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3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49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idden="1" x14ac:dyDescent="0.3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49"/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846</v>
      </c>
      <c r="AO7841" s="100"/>
      <c r="AP7841" s="100"/>
      <c r="AQ7841" s="100"/>
      <c r="AR7841" s="101">
        <v>17.376000000000001</v>
      </c>
      <c r="AS7841" s="8" t="s">
        <v>930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3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3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3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49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3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49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3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49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3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49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3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49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3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49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3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49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3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49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3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49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3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49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3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49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3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49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3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49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3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49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3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53" t="s">
        <v>384</v>
      </c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3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49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3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53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3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49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3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49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3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49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3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49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3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53" t="s">
        <v>874</v>
      </c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874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3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49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3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49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3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49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3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49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3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49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3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53" t="s">
        <v>390</v>
      </c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3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49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3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53" t="s">
        <v>546</v>
      </c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3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49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3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53" t="s">
        <v>1356</v>
      </c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1188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3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53" t="s">
        <v>1357</v>
      </c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1133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1188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3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53" t="s">
        <v>460</v>
      </c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3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53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3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49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3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49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t="28.8" hidden="1" x14ac:dyDescent="0.3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53" t="s">
        <v>1355</v>
      </c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784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1066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3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3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3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49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3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49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3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49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3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49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3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49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3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49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3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49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3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49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3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49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3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49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3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49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3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49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3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49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3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49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3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49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3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49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3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49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3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49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3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49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3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49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3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49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3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49"/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875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3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49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3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49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3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49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3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49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3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49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3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49"/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953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3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49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3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49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3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49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3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49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3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49"/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3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49"/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3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49"/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974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3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49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3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49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3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49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3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3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3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49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3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49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3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49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3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49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3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49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3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49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3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49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3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49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3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49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3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49"/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947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3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49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3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49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3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49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3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49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3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49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3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49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3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49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3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49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3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49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3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49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3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49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3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49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3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49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3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49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3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49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3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49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3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49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3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49"/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3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49"/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3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49"/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3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49"/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3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49"/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3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49"/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3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49"/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1244</v>
      </c>
      <c r="BS7954" s="44"/>
      <c r="BT7954" s="44"/>
      <c r="BU7954" s="44">
        <v>0.01</v>
      </c>
      <c r="BV7954" s="45">
        <v>2.5680000000000001</v>
      </c>
    </row>
    <row r="7955" spans="1:74" hidden="1" x14ac:dyDescent="0.3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49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3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49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3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49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idden="1" x14ac:dyDescent="0.3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49"/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931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1210</v>
      </c>
      <c r="BN7958" s="8"/>
      <c r="BO7958" s="8"/>
      <c r="BP7958" s="8"/>
      <c r="BQ7958" s="51">
        <v>2.6139999999999999</v>
      </c>
      <c r="BR7958" s="44" t="s">
        <v>1261</v>
      </c>
      <c r="BS7958" s="44"/>
      <c r="BT7958" s="44"/>
      <c r="BU7958" s="44"/>
      <c r="BV7958" s="45">
        <v>24.263999999999999</v>
      </c>
    </row>
    <row r="7959" spans="1:74" s="12" customFormat="1" hidden="1" x14ac:dyDescent="0.3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3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3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49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3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49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3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49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3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49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3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49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3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49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3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49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3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49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3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49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3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49"/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948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3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49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3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49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3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49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3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49"/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1101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3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49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3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49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3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49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3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49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3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49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3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49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3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49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3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49"/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951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3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49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3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49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3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49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3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49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3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49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3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49"/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3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49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3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49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3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49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3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49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3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49"/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3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49"/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3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49"/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3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49"/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1196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3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49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idden="1" x14ac:dyDescent="0.3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49"/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930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3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3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x14ac:dyDescent="0.3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49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x14ac:dyDescent="0.3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49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x14ac:dyDescent="0.3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49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x14ac:dyDescent="0.3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49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x14ac:dyDescent="0.3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49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x14ac:dyDescent="0.3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49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x14ac:dyDescent="0.3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49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x14ac:dyDescent="0.3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49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x14ac:dyDescent="0.3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49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x14ac:dyDescent="0.3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53" t="s">
        <v>1360</v>
      </c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949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x14ac:dyDescent="0.3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49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x14ac:dyDescent="0.3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49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x14ac:dyDescent="0.3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49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x14ac:dyDescent="0.3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49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x14ac:dyDescent="0.3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49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x14ac:dyDescent="0.3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49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x14ac:dyDescent="0.3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49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x14ac:dyDescent="0.3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49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x14ac:dyDescent="0.3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49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x14ac:dyDescent="0.3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49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x14ac:dyDescent="0.3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49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x14ac:dyDescent="0.3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53" t="s">
        <v>385</v>
      </c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x14ac:dyDescent="0.3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49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x14ac:dyDescent="0.3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49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x14ac:dyDescent="0.3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49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x14ac:dyDescent="0.3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49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x14ac:dyDescent="0.3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49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x14ac:dyDescent="0.3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53" t="s">
        <v>514</v>
      </c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x14ac:dyDescent="0.3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49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x14ac:dyDescent="0.3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53" t="s">
        <v>423</v>
      </c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x14ac:dyDescent="0.3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49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x14ac:dyDescent="0.3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53" t="s">
        <v>423</v>
      </c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x14ac:dyDescent="0.3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53" t="s">
        <v>1359</v>
      </c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x14ac:dyDescent="0.3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49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x14ac:dyDescent="0.3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49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x14ac:dyDescent="0.3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49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x14ac:dyDescent="0.3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49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t="28.8" x14ac:dyDescent="0.3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53" t="s">
        <v>1361</v>
      </c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930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1073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x14ac:dyDescent="0.3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3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3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53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3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49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3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49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3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49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3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49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3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49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3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49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3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49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3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49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28.8" hidden="1" x14ac:dyDescent="0.3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53" t="s">
        <v>1276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946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1099</v>
      </c>
      <c r="BI8047" s="130"/>
      <c r="BJ8047" s="130"/>
      <c r="BK8047" s="130">
        <v>5.2999999999999999E-2</v>
      </c>
      <c r="BL8047" s="131">
        <v>70.655000000000001</v>
      </c>
      <c r="BM8047" s="8" t="s">
        <v>1157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3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49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3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49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3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49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3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49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3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49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3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49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3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49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3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49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3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49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3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49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3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49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3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49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3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49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3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49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3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49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3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53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3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49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3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53" t="s">
        <v>1277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954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1164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28.8" hidden="1" x14ac:dyDescent="0.3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53" t="s">
        <v>1274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881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3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53" t="s">
        <v>1278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1178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3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53" t="s">
        <v>1273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1124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3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53" t="s">
        <v>1279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1178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3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53" t="s">
        <v>1280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1178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3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53" t="s">
        <v>1281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3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53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1144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3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49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3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49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0.8" hidden="1" x14ac:dyDescent="0.3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53" t="s">
        <v>1275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932</v>
      </c>
      <c r="AT8075" s="8"/>
      <c r="AU8075" s="8"/>
      <c r="AV8075" s="8"/>
      <c r="AW8075" s="51">
        <v>9.4600000000000009</v>
      </c>
      <c r="AX8075" s="115" t="s">
        <v>1006</v>
      </c>
      <c r="AY8075" s="115"/>
      <c r="AZ8075" s="115"/>
      <c r="BA8075" s="115"/>
      <c r="BB8075" s="116">
        <f>29.506+2.852</f>
        <v>32.357999999999997</v>
      </c>
      <c r="BC8075" s="8" t="s">
        <v>1071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3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3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3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49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3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49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3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49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3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49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3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49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3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49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3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49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3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49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3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49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3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49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3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49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3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49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3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49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3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49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3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49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3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49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3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49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3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49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3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49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3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49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3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49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3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49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876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3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49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3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49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3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49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3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49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3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49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3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49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3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49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1173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3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49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3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49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3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49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3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49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831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1134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1192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3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49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3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49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3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49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3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49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3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49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850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6" t="s">
        <v>933</v>
      </c>
      <c r="AX8114" s="115" t="s">
        <v>980</v>
      </c>
      <c r="AY8114" s="115"/>
      <c r="AZ8114" s="115"/>
      <c r="BA8114" s="115"/>
      <c r="BB8114" s="116">
        <f>21.276+82.997</f>
        <v>104.273</v>
      </c>
      <c r="BC8114" s="8" t="s">
        <v>1068</v>
      </c>
      <c r="BD8114" s="8"/>
      <c r="BE8114" s="8"/>
      <c r="BF8114" s="8"/>
      <c r="BG8114" s="51">
        <f>1.574+13.565+14.446+1.121</f>
        <v>30.706</v>
      </c>
      <c r="BH8114" s="130" t="s">
        <v>1148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1267</v>
      </c>
      <c r="BS8114" s="44"/>
      <c r="BT8114" s="44"/>
      <c r="BU8114" s="44"/>
      <c r="BV8114" s="45">
        <v>369.62900000000002</v>
      </c>
    </row>
    <row r="8115" spans="1:74" s="12" customFormat="1" hidden="1" x14ac:dyDescent="0.3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3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3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49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3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49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3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49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3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49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3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49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3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49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3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49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3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49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3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49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3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49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3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49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3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49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3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49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3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49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3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49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3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49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3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49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3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49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3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49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3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49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3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49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3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49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1228</v>
      </c>
      <c r="BS8137" s="44"/>
      <c r="BT8137" s="44"/>
      <c r="BU8137" s="44"/>
      <c r="BV8137" s="45">
        <v>0.89200000000000002</v>
      </c>
    </row>
    <row r="8138" spans="1:74" hidden="1" x14ac:dyDescent="0.3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49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3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49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3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49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3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49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3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49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3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49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3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49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817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3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49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3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49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3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49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3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49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3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49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3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49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3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49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3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49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3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49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851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1076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3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3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3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49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3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49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3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49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3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49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3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49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3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49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3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49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3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49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3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49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3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49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3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49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3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49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3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49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3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49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3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49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3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49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3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49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3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49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3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49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3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49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3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49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3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49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3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49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3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49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3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49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3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49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3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49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3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49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812</v>
      </c>
      <c r="AO8182" s="100"/>
      <c r="AP8182" s="100"/>
      <c r="AQ8182" s="100">
        <v>3.7999999999999999E-2</v>
      </c>
      <c r="AR8182" s="101">
        <v>103.807</v>
      </c>
      <c r="AS8182" s="8" t="s">
        <v>880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1102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3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49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812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1174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3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49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1181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3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49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1126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3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49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1181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3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49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812</v>
      </c>
      <c r="AO8187" s="100"/>
      <c r="AP8187" s="100"/>
      <c r="AQ8187" s="100">
        <v>20</v>
      </c>
      <c r="AR8187" s="101">
        <v>29.026</v>
      </c>
      <c r="AS8187" s="8" t="s">
        <v>880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1135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1193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3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49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3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49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975</v>
      </c>
      <c r="AY8189" s="115"/>
      <c r="AZ8189" s="115"/>
      <c r="BA8189" s="115">
        <v>4</v>
      </c>
      <c r="BB8189" s="116">
        <f>4.8+2.939</f>
        <v>7.7389999999999999</v>
      </c>
      <c r="BC8189" s="8" t="s">
        <v>1014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3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49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3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49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3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49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852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1079</v>
      </c>
      <c r="BD8192" s="8"/>
      <c r="BE8192" s="8"/>
      <c r="BF8192" s="8"/>
      <c r="BG8192" s="51">
        <f>10.297+5.316+8.101</f>
        <v>23.713999999999999</v>
      </c>
      <c r="BH8192" s="130" t="s">
        <v>1147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3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3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3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49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3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49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3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49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3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49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3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49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3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49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3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49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3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49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3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49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3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49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3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49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3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49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3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49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3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49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3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49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3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49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3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49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3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49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3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49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3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49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3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49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3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49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3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49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3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49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3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49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3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49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3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49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3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49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3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49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3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49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3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49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3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49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3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49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3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49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3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49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3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49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3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49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3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49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1262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3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3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3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49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3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49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3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49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3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49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3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49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3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49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3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49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3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49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3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49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3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49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3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49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3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49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3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49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3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49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3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49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3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49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3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49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3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49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3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49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3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49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3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49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3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49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3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49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3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49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3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49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3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49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3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49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3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49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3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49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3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49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1182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3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49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3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49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1189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3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49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1182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3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49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3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49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3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49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3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49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3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49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3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3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3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49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3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49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3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49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3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49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3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49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3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49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3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49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3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49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3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49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3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49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3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49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3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49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3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49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3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49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3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49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3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49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3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49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3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49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3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49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3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49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3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49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3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49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3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49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3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49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3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49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3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49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3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49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3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49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3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49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3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49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827</v>
      </c>
      <c r="BI8301" s="130"/>
      <c r="BJ8301" s="130"/>
      <c r="BK8301" s="130">
        <v>3.0000000000000001E-3</v>
      </c>
      <c r="BL8301" s="131">
        <v>6.5869999999999997</v>
      </c>
      <c r="BM8301" s="8" t="s">
        <v>1183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3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49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3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49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830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827</v>
      </c>
      <c r="BI8303" s="130"/>
      <c r="BJ8303" s="130"/>
      <c r="BK8303" s="130">
        <v>1</v>
      </c>
      <c r="BL8303" s="131">
        <v>15.028</v>
      </c>
      <c r="BM8303" s="8" t="s">
        <v>1183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3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49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827</v>
      </c>
      <c r="BI8304" s="130"/>
      <c r="BJ8304" s="130"/>
      <c r="BK8304" s="130">
        <v>2</v>
      </c>
      <c r="BL8304" s="131">
        <v>3.0369999999999999</v>
      </c>
      <c r="BM8304" s="8" t="s">
        <v>1183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3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49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3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49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3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49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3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49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3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49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1263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1077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3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3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3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49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3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49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3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49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3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49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3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49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3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49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3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49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3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49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3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49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3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49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3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49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3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49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3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49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3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49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3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49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3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49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3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49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3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49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3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49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3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49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3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49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3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49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3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49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3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49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3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49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3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49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3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49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3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49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3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49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3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49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3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49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3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49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3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49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3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49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3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49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3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49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3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49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3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49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1078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3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3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3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49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3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49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3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49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3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49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3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49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3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49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3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49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3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49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3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49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3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49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3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49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3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49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3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49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3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49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3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49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3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49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3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49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3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49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3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49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3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49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3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49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3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49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3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49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3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49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3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49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3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49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3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49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3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49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3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49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3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49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3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49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1185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3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49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3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49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3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49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3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49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3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49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3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49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3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49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1067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3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3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3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49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3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49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3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49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3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49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3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49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3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49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3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49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3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49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3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49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3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49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3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49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3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49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3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49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3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49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3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49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3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49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3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49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3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49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3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49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3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49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3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49"/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1160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3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49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3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49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3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49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3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49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3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49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3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49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3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49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3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49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3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49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3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49"/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1241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3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49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3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49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3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49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3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49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3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49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3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49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3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49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3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3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3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49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3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49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3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49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3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49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3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49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3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49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3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49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3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49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3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49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3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49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3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49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3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49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3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49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3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49"/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3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49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3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49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3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49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3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49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3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49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3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49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3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49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3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49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3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49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3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49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3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49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3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49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3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49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3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149"/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3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49"/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1176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3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49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3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49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3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49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3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149"/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3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49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3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49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3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49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3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49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3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149"/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1095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3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3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3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49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3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49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3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49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3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49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3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49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3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49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3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49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3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49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3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49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3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49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3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49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3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49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3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49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3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49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3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49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3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49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3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49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3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49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3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49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3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49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3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49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3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49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3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49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3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149"/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3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49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3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49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3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49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3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49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3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49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3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49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3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49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3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49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3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149"/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3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49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3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49"/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3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49"/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3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49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3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149"/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1095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3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3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3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49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3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49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3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49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3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49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3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49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3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49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3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49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3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49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3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49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3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49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3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49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3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49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3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49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3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49"/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3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49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3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49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3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49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3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49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3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49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3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49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3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49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3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149"/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3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49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3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49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3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49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3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49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3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49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3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49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3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49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3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49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3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49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3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49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3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149"/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3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149"/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3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149"/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3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49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3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49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3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149"/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1095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3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3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3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49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3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49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3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49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3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49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3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49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3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49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3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49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3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49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3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49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3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49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3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49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3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49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3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49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3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49"/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3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49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3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49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3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49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3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49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3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49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3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49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3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49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3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49"/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3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49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3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49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3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49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3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49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3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49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3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49"/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3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49"/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3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49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3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49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3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49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3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149"/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3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49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3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49"/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3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49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3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49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3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149"/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1095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3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3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3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49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3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49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3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49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3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49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3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49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3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49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3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49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3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49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3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49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3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49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3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49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3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49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3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49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3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49"/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3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49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3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49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3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49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3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49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3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49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3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49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3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49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3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149"/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3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49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3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49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3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49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3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49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3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49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3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49"/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3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149"/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3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149"/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3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49"/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3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49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3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149"/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3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49"/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3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49"/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3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49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3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49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3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49"/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1095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3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3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3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49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3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49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3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49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3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49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3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49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3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49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3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49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3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49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3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49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3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49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3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49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3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49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3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49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3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49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3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49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3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49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3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49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3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49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3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49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3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49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3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49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3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49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3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49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3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49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3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49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3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49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3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49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3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49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3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49"/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957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3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49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3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49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3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49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3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49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3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49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3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149"/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913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3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49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3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49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3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49"/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1000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3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3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3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0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0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0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3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3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3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3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3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3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3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3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3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3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0.1507</v>
      </c>
      <c r="M8672" s="56">
        <f t="shared" si="447"/>
        <v>138.578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7.3999999999999996E-2</v>
      </c>
      <c r="AW8672" s="56">
        <f t="shared" si="454"/>
        <v>81.513999999999996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7.6700000000000004E-2</v>
      </c>
      <c r="BB8672" s="56">
        <f t="shared" si="455"/>
        <v>57.064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3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3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3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3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1.3810000000000002</v>
      </c>
      <c r="M8676" s="56">
        <f t="shared" si="447"/>
        <v>3654.17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</v>
      </c>
      <c r="AC8676" s="56">
        <f t="shared" si="450"/>
        <v>0</v>
      </c>
      <c r="AD8676" s="23"/>
      <c r="AE8676" s="23"/>
      <c r="AF8676" s="23"/>
      <c r="AG8676" s="56">
        <f t="shared" si="451"/>
        <v>0</v>
      </c>
      <c r="AH8676" s="56">
        <f t="shared" si="451"/>
        <v>0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3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3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3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0</v>
      </c>
      <c r="M8679" s="56">
        <f t="shared" si="447"/>
        <v>0</v>
      </c>
      <c r="N8679" s="56"/>
      <c r="O8679" s="23"/>
      <c r="P8679" s="23"/>
      <c r="Q8679" s="23"/>
      <c r="R8679" s="56">
        <f t="shared" si="448"/>
        <v>0</v>
      </c>
      <c r="S8679" s="56">
        <f t="shared" si="448"/>
        <v>0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0</v>
      </c>
      <c r="AH8679" s="56">
        <f t="shared" si="451"/>
        <v>0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3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3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3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3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3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5</v>
      </c>
      <c r="M8684" s="56">
        <f t="shared" ref="M8684:M8700" si="471">SUM(S8684,X8684,AC8684,AH8684,AM8684,AR8684,AW8684,BB8684,BG8684,BL8684,BQ8684,BV8684)</f>
        <v>7.6429999999999998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5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7.6429999999999998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3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3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3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3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3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0</v>
      </c>
      <c r="M8689" s="56">
        <f t="shared" si="471"/>
        <v>0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0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0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0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3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1E-3</v>
      </c>
      <c r="M8690" s="56">
        <f t="shared" si="471"/>
        <v>2.681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1E-3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2.681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3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0</v>
      </c>
      <c r="M8691" s="56">
        <f t="shared" si="471"/>
        <v>0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0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0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0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0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0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0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0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0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0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3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4.0000000000000001E-3</v>
      </c>
      <c r="M8692" s="56">
        <f t="shared" si="471"/>
        <v>9.3140000000000001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4.0000000000000001E-3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9.3140000000000001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0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0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0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0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0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0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3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0</v>
      </c>
      <c r="M8693" s="56">
        <f t="shared" si="471"/>
        <v>0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0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0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3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1</v>
      </c>
      <c r="M8694" s="56">
        <f t="shared" si="471"/>
        <v>14.206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1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14.206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0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0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0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0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3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7</v>
      </c>
      <c r="M8695" s="56">
        <f t="shared" si="471"/>
        <v>53.605000000000004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2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3.2949999999999999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4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30.75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1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19.559999999999999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0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0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8" hidden="1" customHeight="1" x14ac:dyDescent="0.3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</v>
      </c>
      <c r="M8696" s="56">
        <f t="shared" si="471"/>
        <v>0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0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0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3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0</v>
      </c>
      <c r="M8697" s="56">
        <f t="shared" si="471"/>
        <v>0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0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0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0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0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0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0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0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8" hidden="1" customHeight="1" x14ac:dyDescent="0.3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8" hidden="1" customHeight="1" x14ac:dyDescent="0.3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2" hidden="1" customHeight="1" x14ac:dyDescent="0.3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769.33400000000006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3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0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9.85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136.61799999999999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0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22.490000000000002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0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3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394.98500000000001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34.457999999999998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33.430999999999997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19.559999999999999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0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9.85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0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218.13200000000001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57.064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22.490000000000002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0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0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3">
      <c r="M8702" s="65">
        <f>SUM(M8662:M8700)</f>
        <v>12626.853000000001</v>
      </c>
      <c r="N8702" s="65"/>
      <c r="S8702" s="60">
        <f>SUM(S8662:S8700)</f>
        <v>335.36700000000002</v>
      </c>
      <c r="W8702" s="1"/>
      <c r="X8702" s="60">
        <f>SUM(X8662:X8700)</f>
        <v>839.38</v>
      </c>
      <c r="AC8702" s="60">
        <f>SUM(AC8662:AC8700)</f>
        <v>706.37199999999996</v>
      </c>
      <c r="AG8702" s="1"/>
      <c r="AH8702" s="60">
        <f>SUM(AH8662:AH8700)</f>
        <v>982.61999999999989</v>
      </c>
      <c r="AM8702" s="60">
        <f>SUM(AM8662:AM8700)</f>
        <v>484.21500000000003</v>
      </c>
      <c r="AQ8702" s="1"/>
      <c r="AR8702" s="60">
        <f>SUM(AR8662:AR8700)</f>
        <v>2327.0549999999998</v>
      </c>
      <c r="AW8702" s="60">
        <f>SUM(AW8662:AW8700)</f>
        <v>3020.0860000000002</v>
      </c>
      <c r="BA8702" s="1"/>
      <c r="BB8702" s="60">
        <f>SUM(BB8662:BB8700)</f>
        <v>179.08799999999999</v>
      </c>
      <c r="BG8702" s="60">
        <f>SUM(BG8662:BG8700)</f>
        <v>3676.66</v>
      </c>
      <c r="BK8702" s="1"/>
      <c r="BL8702" s="60">
        <f>SUM(BL8662:BL8700)</f>
        <v>0</v>
      </c>
      <c r="BQ8702" s="60">
        <f>SUM(BQ8662:BQ8700)</f>
        <v>48.838999999999999</v>
      </c>
      <c r="BU8702" s="1"/>
      <c r="BV8702" s="60">
        <f>SUM(BV8662:BV8700)</f>
        <v>27.170999999999999</v>
      </c>
    </row>
    <row r="8703" spans="1:74" x14ac:dyDescent="0.3">
      <c r="AC8703" s="49">
        <f>AC8701-AC8702</f>
        <v>-686.81200000000001</v>
      </c>
      <c r="BV8703" s="60">
        <v>-637.38199999999995</v>
      </c>
    </row>
    <row r="8704" spans="1:74" ht="15.6" x14ac:dyDescent="0.3">
      <c r="J8704" s="152" t="s">
        <v>1271</v>
      </c>
      <c r="K8704" s="152"/>
      <c r="L8704" s="154" t="s">
        <v>1272</v>
      </c>
      <c r="BV8704" s="60">
        <f>BV8702+BV8703</f>
        <v>-610.2109999999999</v>
      </c>
    </row>
  </sheetData>
  <sheetProtection algorithmName="SHA-512" hashValue="/qfU0Z8AD5IURNsvYDAYXec5mZaD5mM7af0QXmAy1hBAmrKR1pbPWzDLho7eatkcEndqRtcpLa8RxvQrPPKVwg==" saltValue="JIE3NHopPulDRXSd/xATmA==" spinCount="100000" sheet="1" objects="1" scenarios="1"/>
  <autoFilter ref="A3:BV8702" xr:uid="{00000000-0001-0000-0000-000000000000}">
    <filterColumn colId="3">
      <filters>
        <filter val="Костюшко ул."/>
      </filters>
    </filterColumn>
    <filterColumn colId="4">
      <filters>
        <filter val="98"/>
      </filters>
    </filterColumn>
    <sortState xmlns:xlrd2="http://schemas.microsoft.com/office/spreadsheetml/2017/richdata2" ref="A39:BV8698">
      <sortCondition ref="J3:J8702"/>
    </sortState>
  </autoFilter>
  <mergeCells count="14">
    <mergeCell ref="J1:N1"/>
    <mergeCell ref="BM2:BQ2"/>
    <mergeCell ref="BR2:BV2"/>
    <mergeCell ref="AN2:AR2"/>
    <mergeCell ref="AS2:AW2"/>
    <mergeCell ref="AX2:BB2"/>
    <mergeCell ref="BC2:BG2"/>
    <mergeCell ref="BH2:BL2"/>
    <mergeCell ref="AI2:AM2"/>
    <mergeCell ref="L2:M2"/>
    <mergeCell ref="T2:X2"/>
    <mergeCell ref="Y2:AC2"/>
    <mergeCell ref="AD2:AH2"/>
    <mergeCell ref="O2:S2"/>
  </mergeCells>
  <phoneticPr fontId="13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2026-02-02T11:38:14Z</dcterms:modified>
</cp:coreProperties>
</file>